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smfg.sharepoint.com/sites/a_R4/Shared Documents/General/02_募集要項・申請書/R4_一式/"/>
    </mc:Choice>
  </mc:AlternateContent>
  <xr:revisionPtr revIDLastSave="1392" documentId="11_F25DC773A252ABDACC10484739D85DAE5ADE58E9" xr6:coauthVersionLast="46" xr6:coauthVersionMax="46" xr10:uidLastSave="{D673084C-9BD9-4CCC-BA59-745913FCACC5}"/>
  <bookViews>
    <workbookView xWindow="28680" yWindow="-5190" windowWidth="29040" windowHeight="15840" tabRatio="761" xr2:uid="{00000000-000D-0000-FFFF-FFFF00000000}"/>
  </bookViews>
  <sheets>
    <sheet name="事業名等" sheetId="1" r:id="rId1"/>
    <sheet name="①創エネ系" sheetId="2" r:id="rId2"/>
    <sheet name="②省エネ系" sheetId="3" r:id="rId3"/>
    <sheet name="③代替エネ系" sheetId="4" r:id="rId4"/>
    <sheet name="④資源有効利用系" sheetId="5" r:id="rId5"/>
    <sheet name="⑤フロン関連" sheetId="6" r:id="rId6"/>
    <sheet name="プルダウンメニュー" sheetId="7" state="hidden" r:id="rId7"/>
    <sheet name="凡例" sheetId="8" state="hidden" r:id="rId8"/>
  </sheets>
  <definedNames>
    <definedName name="_xlnm.Print_Area" localSheetId="1">①創エネ系!$A$1:$C$25</definedName>
    <definedName name="_xlnm.Print_Area" localSheetId="2">②省エネ系!$A$1:$C$25</definedName>
    <definedName name="_xlnm.Print_Area" localSheetId="3">③代替エネ系!$A$1:$C$35</definedName>
    <definedName name="_xlnm.Print_Area" localSheetId="4">④資源有効利用系!$A$1:$C$9</definedName>
    <definedName name="_xlnm.Print_Area" localSheetId="5">⑤フロン関連!$A$1:$C$15</definedName>
    <definedName name="_xlnm.Print_Area" localSheetId="0">事業名等!$A$1:$E$51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3" l="1"/>
  <c r="B10" i="3"/>
  <c r="A2" i="4"/>
  <c r="A2" i="5"/>
  <c r="A2" i="6"/>
  <c r="A2" i="3"/>
  <c r="B17" i="4"/>
  <c r="B32" i="4"/>
  <c r="B18" i="4"/>
  <c r="C17" i="4"/>
  <c r="B19" i="2" l="1"/>
  <c r="B21" i="2" s="1"/>
  <c r="B20" i="2"/>
  <c r="B9" i="2"/>
  <c r="B11" i="2" s="1"/>
  <c r="C12" i="6" l="1"/>
  <c r="B12" i="6"/>
  <c r="B13" i="6" s="1"/>
  <c r="B15" i="6" s="1"/>
  <c r="C11" i="6"/>
  <c r="B28" i="4"/>
  <c r="B29" i="4" s="1"/>
  <c r="C28" i="4"/>
  <c r="C26" i="4"/>
  <c r="C16" i="4"/>
  <c r="C13" i="4"/>
  <c r="C12" i="4"/>
  <c r="B9" i="4"/>
  <c r="B14" i="4" s="1"/>
  <c r="B15" i="4" s="1"/>
  <c r="B16" i="4" s="1"/>
  <c r="C11" i="4"/>
  <c r="C31" i="4"/>
  <c r="B31" i="4"/>
  <c r="C30" i="4"/>
  <c r="C20" i="3"/>
  <c r="C18" i="3"/>
  <c r="B20" i="3"/>
  <c r="B22" i="3"/>
  <c r="C21" i="3"/>
  <c r="B21" i="3"/>
  <c r="C19" i="3"/>
  <c r="B9" i="3"/>
  <c r="C19" i="2"/>
  <c r="C18" i="2"/>
  <c r="F27" i="7"/>
  <c r="F26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" i="7"/>
  <c r="B23" i="3" l="1"/>
  <c r="B25" i="3" s="1"/>
  <c r="B30" i="4"/>
  <c r="B33" i="4" s="1"/>
  <c r="B35" i="4" s="1"/>
  <c r="B19" i="4"/>
  <c r="B21" i="4" s="1"/>
  <c r="B11" i="3"/>
  <c r="B13" i="3" s="1"/>
  <c r="B23" i="2"/>
  <c r="B13" i="2" l="1"/>
</calcChain>
</file>

<file path=xl/sharedStrings.xml><?xml version="1.0" encoding="utf-8"?>
<sst xmlns="http://schemas.openxmlformats.org/spreadsheetml/2006/main" count="365" uniqueCount="155">
  <si>
    <t>申請者名</t>
    <rPh sb="0" eb="2">
      <t>シンセイ</t>
    </rPh>
    <rPh sb="2" eb="3">
      <t>シャ</t>
    </rPh>
    <rPh sb="3" eb="4">
      <t>メイ</t>
    </rPh>
    <phoneticPr fontId="2"/>
  </si>
  <si>
    <t>事業名</t>
    <rPh sb="0" eb="2">
      <t>ジギョウ</t>
    </rPh>
    <rPh sb="2" eb="3">
      <t>メイ</t>
    </rPh>
    <phoneticPr fontId="2"/>
  </si>
  <si>
    <t>以下のGHG排出削減量算定・記入シート判定フローにしたがって、記入すべきシートを判断してください。</t>
    <rPh sb="0" eb="2">
      <t>イカ</t>
    </rPh>
    <rPh sb="6" eb="8">
      <t>ハイシュツ</t>
    </rPh>
    <rPh sb="8" eb="10">
      <t>サクゲン</t>
    </rPh>
    <rPh sb="10" eb="11">
      <t>リョウ</t>
    </rPh>
    <rPh sb="11" eb="13">
      <t>サンテイ</t>
    </rPh>
    <rPh sb="14" eb="16">
      <t>キニュウ</t>
    </rPh>
    <rPh sb="19" eb="21">
      <t>ハンテイ</t>
    </rPh>
    <rPh sb="31" eb="33">
      <t>キニュウ</t>
    </rPh>
    <rPh sb="40" eb="42">
      <t>ハンダン</t>
    </rPh>
    <phoneticPr fontId="2"/>
  </si>
  <si>
    <t>熱関連</t>
    <rPh sb="0" eb="1">
      <t>ネツ</t>
    </rPh>
    <rPh sb="1" eb="3">
      <t>カンレン</t>
    </rPh>
    <phoneticPr fontId="2"/>
  </si>
  <si>
    <t>上記の技術・製品の発電容量</t>
    <rPh sb="0" eb="2">
      <t>ジョウキ</t>
    </rPh>
    <rPh sb="3" eb="5">
      <t>ギジュツ</t>
    </rPh>
    <rPh sb="6" eb="8">
      <t>セイヒン</t>
    </rPh>
    <rPh sb="9" eb="11">
      <t>ハツデン</t>
    </rPh>
    <rPh sb="11" eb="13">
      <t>ヨウリョウ</t>
    </rPh>
    <phoneticPr fontId="2"/>
  </si>
  <si>
    <t>kW</t>
    <phoneticPr fontId="2"/>
  </si>
  <si>
    <t>年間稼働率</t>
    <rPh sb="0" eb="2">
      <t>ネンカン</t>
    </rPh>
    <rPh sb="2" eb="5">
      <t>カドウリツ</t>
    </rPh>
    <phoneticPr fontId="2"/>
  </si>
  <si>
    <t>発電電力量</t>
    <rPh sb="0" eb="2">
      <t>ハツデン</t>
    </rPh>
    <rPh sb="2" eb="5">
      <t>デンリョクリョウ</t>
    </rPh>
    <phoneticPr fontId="2"/>
  </si>
  <si>
    <t>%</t>
    <phoneticPr fontId="2"/>
  </si>
  <si>
    <t>kWh</t>
    <phoneticPr fontId="2"/>
  </si>
  <si>
    <t>排出係数</t>
    <rPh sb="0" eb="4">
      <t>ハイシュツケイスウ</t>
    </rPh>
    <phoneticPr fontId="2"/>
  </si>
  <si>
    <t>単位</t>
    <rPh sb="0" eb="2">
      <t>タンイ</t>
    </rPh>
    <phoneticPr fontId="2"/>
  </si>
  <si>
    <t>値</t>
    <rPh sb="0" eb="1">
      <t>アタイ</t>
    </rPh>
    <phoneticPr fontId="2"/>
  </si>
  <si>
    <t>t-CO2/kWh</t>
    <phoneticPr fontId="2"/>
  </si>
  <si>
    <t>上記の技術・製品の法定耐用年数</t>
    <rPh sb="9" eb="15">
      <t>ホウテイタイヨウネンスウ</t>
    </rPh>
    <phoneticPr fontId="2"/>
  </si>
  <si>
    <t>年</t>
    <rPh sb="0" eb="1">
      <t>ネン</t>
    </rPh>
    <phoneticPr fontId="2"/>
  </si>
  <si>
    <t>排出削減量(年間)</t>
    <rPh sb="0" eb="2">
      <t>ハイシュツ</t>
    </rPh>
    <rPh sb="2" eb="4">
      <t>サクゲン</t>
    </rPh>
    <rPh sb="4" eb="5">
      <t>リョウ</t>
    </rPh>
    <rPh sb="6" eb="8">
      <t>ネンカン</t>
    </rPh>
    <phoneticPr fontId="2"/>
  </si>
  <si>
    <t>排出削減量(ライフサイクル)</t>
    <rPh sb="0" eb="2">
      <t>ハイシュツ</t>
    </rPh>
    <rPh sb="2" eb="4">
      <t>サクゲン</t>
    </rPh>
    <rPh sb="4" eb="5">
      <t>リョウ</t>
    </rPh>
    <phoneticPr fontId="2"/>
  </si>
  <si>
    <t>t-CO2/年</t>
    <rPh sb="6" eb="7">
      <t>ネン</t>
    </rPh>
    <phoneticPr fontId="2"/>
  </si>
  <si>
    <t>t-CO2/ライフサイクル</t>
    <phoneticPr fontId="2"/>
  </si>
  <si>
    <t>備考</t>
    <rPh sb="0" eb="2">
      <t>ビコウ</t>
    </rPh>
    <phoneticPr fontId="2"/>
  </si>
  <si>
    <t>年間稼働率の算定根拠を別添にて提出すること</t>
    <rPh sb="0" eb="4">
      <t>ネンカンカドウ</t>
    </rPh>
    <rPh sb="4" eb="5">
      <t>リツ</t>
    </rPh>
    <rPh sb="6" eb="8">
      <t>サンテイ</t>
    </rPh>
    <rPh sb="8" eb="10">
      <t>コンキョ</t>
    </rPh>
    <rPh sb="11" eb="13">
      <t>ベッテン</t>
    </rPh>
    <rPh sb="15" eb="17">
      <t>テイシュツ</t>
    </rPh>
    <phoneticPr fontId="2"/>
  </si>
  <si>
    <t>GJ</t>
    <phoneticPr fontId="2"/>
  </si>
  <si>
    <t>原料炭</t>
    <phoneticPr fontId="2"/>
  </si>
  <si>
    <t>一般炭</t>
    <phoneticPr fontId="2"/>
  </si>
  <si>
    <t>無煙炭</t>
    <phoneticPr fontId="2"/>
  </si>
  <si>
    <t>コークス</t>
    <phoneticPr fontId="2"/>
  </si>
  <si>
    <t>石油コークス</t>
    <phoneticPr fontId="2"/>
  </si>
  <si>
    <t>コールタール</t>
    <phoneticPr fontId="2"/>
  </si>
  <si>
    <t>石油アスファルト</t>
    <phoneticPr fontId="2"/>
  </si>
  <si>
    <t>コンデンセート（NGL）</t>
    <phoneticPr fontId="2"/>
  </si>
  <si>
    <t>原油（コンデンセート（NGL）を除く。）</t>
    <phoneticPr fontId="2"/>
  </si>
  <si>
    <t>ガソリン</t>
    <phoneticPr fontId="2"/>
  </si>
  <si>
    <t>ナフサ</t>
    <phoneticPr fontId="2"/>
  </si>
  <si>
    <t>ジェット燃料油</t>
    <phoneticPr fontId="2"/>
  </si>
  <si>
    <t>灯油</t>
    <phoneticPr fontId="2"/>
  </si>
  <si>
    <t>軽油</t>
    <phoneticPr fontId="2"/>
  </si>
  <si>
    <t>A重油</t>
    <phoneticPr fontId="2"/>
  </si>
  <si>
    <t>B・C重油</t>
    <phoneticPr fontId="2"/>
  </si>
  <si>
    <t>液化石油ガス（LPG）</t>
    <phoneticPr fontId="2"/>
  </si>
  <si>
    <t>石油系炭化水素ガス</t>
    <phoneticPr fontId="2"/>
  </si>
  <si>
    <t>液化天然ガス（LNG）</t>
    <phoneticPr fontId="2"/>
  </si>
  <si>
    <t>天然ガス（液化天然ガス（LNG）を除く。）</t>
    <phoneticPr fontId="2"/>
  </si>
  <si>
    <t>コークス炉ガス</t>
    <phoneticPr fontId="2"/>
  </si>
  <si>
    <t>高炉ガス</t>
    <phoneticPr fontId="2"/>
  </si>
  <si>
    <t>転炉ガス</t>
    <phoneticPr fontId="2"/>
  </si>
  <si>
    <t>都市ガス</t>
    <phoneticPr fontId="2"/>
  </si>
  <si>
    <t>GJ/t</t>
  </si>
  <si>
    <t>GJ/kl</t>
    <phoneticPr fontId="2"/>
  </si>
  <si>
    <t>GJ/1,000Nm3</t>
    <phoneticPr fontId="2"/>
  </si>
  <si>
    <t>燃料種別発熱量</t>
    <rPh sb="0" eb="2">
      <t>ネンリョウ</t>
    </rPh>
    <rPh sb="2" eb="4">
      <t>シュベツ</t>
    </rPh>
    <rPh sb="4" eb="7">
      <t>ハツネツリョウ</t>
    </rPh>
    <phoneticPr fontId="2"/>
  </si>
  <si>
    <t>燃料種別発熱量</t>
    <rPh sb="0" eb="2">
      <t>ネンリョウ</t>
    </rPh>
    <rPh sb="2" eb="4">
      <t>シュベツ</t>
    </rPh>
    <rPh sb="4" eb="6">
      <t>ハツネツ</t>
    </rPh>
    <rPh sb="6" eb="7">
      <t>リョウ</t>
    </rPh>
    <phoneticPr fontId="2"/>
  </si>
  <si>
    <t>燃料種別排出係数</t>
    <rPh sb="0" eb="4">
      <t>ネンリョウシュベツ</t>
    </rPh>
    <rPh sb="4" eb="8">
      <t>ハイシュツケイスウ</t>
    </rPh>
    <phoneticPr fontId="2"/>
  </si>
  <si>
    <t>t-CO2/GJ</t>
    <phoneticPr fontId="2"/>
  </si>
  <si>
    <t>t</t>
    <phoneticPr fontId="2"/>
  </si>
  <si>
    <t>kl</t>
    <phoneticPr fontId="2"/>
  </si>
  <si>
    <t>1,000Nm3</t>
    <phoneticPr fontId="2"/>
  </si>
  <si>
    <t>上記の技術・製品により削減される燃料・熱の種別</t>
    <rPh sb="0" eb="2">
      <t>ジョウキ</t>
    </rPh>
    <rPh sb="3" eb="5">
      <t>ギジュツ</t>
    </rPh>
    <rPh sb="6" eb="8">
      <t>セイヒン</t>
    </rPh>
    <rPh sb="11" eb="13">
      <t>サクゲン</t>
    </rPh>
    <rPh sb="16" eb="18">
      <t>ネンリョウ</t>
    </rPh>
    <rPh sb="19" eb="20">
      <t>ネツ</t>
    </rPh>
    <rPh sb="21" eb="23">
      <t>シュベツ</t>
    </rPh>
    <phoneticPr fontId="2"/>
  </si>
  <si>
    <t>削減される燃料・熱の数量(年間)</t>
    <rPh sb="0" eb="2">
      <t>サクゲン</t>
    </rPh>
    <rPh sb="5" eb="7">
      <t>ネンリョウ</t>
    </rPh>
    <rPh sb="8" eb="9">
      <t>ネツ</t>
    </rPh>
    <rPh sb="10" eb="12">
      <t>スウリョウ</t>
    </rPh>
    <rPh sb="13" eb="15">
      <t>ネンカン</t>
    </rPh>
    <phoneticPr fontId="2"/>
  </si>
  <si>
    <t>燃料種別排出係数</t>
    <rPh sb="0" eb="4">
      <t>ネンリョウシュベツ</t>
    </rPh>
    <rPh sb="4" eb="6">
      <t>ハイシュツ</t>
    </rPh>
    <rPh sb="6" eb="8">
      <t>ケイスウ</t>
    </rPh>
    <phoneticPr fontId="2"/>
  </si>
  <si>
    <t>プルダウンメニューから最も近い燃料・熱を選択すること</t>
    <rPh sb="11" eb="12">
      <t>モット</t>
    </rPh>
    <rPh sb="13" eb="14">
      <t>チカ</t>
    </rPh>
    <rPh sb="15" eb="17">
      <t>ネンリョウ</t>
    </rPh>
    <rPh sb="18" eb="19">
      <t>ネツ</t>
    </rPh>
    <rPh sb="20" eb="22">
      <t>センタク</t>
    </rPh>
    <phoneticPr fontId="2"/>
  </si>
  <si>
    <t>削減される燃料・熱の算定根拠を別添にて提出すること</t>
    <rPh sb="0" eb="2">
      <t>サクゲン</t>
    </rPh>
    <rPh sb="5" eb="7">
      <t>ネンリョウ</t>
    </rPh>
    <rPh sb="8" eb="9">
      <t>ネツ</t>
    </rPh>
    <rPh sb="10" eb="14">
      <t>サンテイコンキョ</t>
    </rPh>
    <rPh sb="15" eb="17">
      <t>ベッテン</t>
    </rPh>
    <rPh sb="19" eb="21">
      <t>テイシュツ</t>
    </rPh>
    <phoneticPr fontId="2"/>
  </si>
  <si>
    <t>出所：算定・報告・公表制度における算定方法・排出係数一覧</t>
    <rPh sb="0" eb="2">
      <t>シュッショ</t>
    </rPh>
    <phoneticPr fontId="2"/>
  </si>
  <si>
    <t>百万円</t>
    <rPh sb="0" eb="3">
      <t>ヒャクマンエン</t>
    </rPh>
    <phoneticPr fontId="2"/>
  </si>
  <si>
    <t>産業用蒸気</t>
    <rPh sb="0" eb="3">
      <t>サンギョウヨウ</t>
    </rPh>
    <rPh sb="3" eb="5">
      <t>ジョウキ</t>
    </rPh>
    <phoneticPr fontId="2"/>
  </si>
  <si>
    <t>蒸気（産業用のものは除く）、温水、冷水</t>
    <phoneticPr fontId="2"/>
  </si>
  <si>
    <t>排出削減量算定シート(①創エネ系)</t>
    <rPh sb="0" eb="2">
      <t>ハイシュツ</t>
    </rPh>
    <rPh sb="2" eb="4">
      <t>サクゲン</t>
    </rPh>
    <rPh sb="4" eb="5">
      <t>リョウ</t>
    </rPh>
    <rPh sb="5" eb="7">
      <t>サンテイ</t>
    </rPh>
    <rPh sb="12" eb="13">
      <t>ソウ</t>
    </rPh>
    <rPh sb="15" eb="16">
      <t>ケイ</t>
    </rPh>
    <phoneticPr fontId="2"/>
  </si>
  <si>
    <t>電力関連</t>
    <rPh sb="0" eb="2">
      <t>デンリョク</t>
    </rPh>
    <rPh sb="2" eb="4">
      <t>カンレン</t>
    </rPh>
    <phoneticPr fontId="2"/>
  </si>
  <si>
    <t>消費電力量の算定根拠を別添にて提出すること</t>
    <rPh sb="0" eb="5">
      <t>ショウヒデンリョクリョウ</t>
    </rPh>
    <rPh sb="6" eb="10">
      <t>サンテイコンキョ</t>
    </rPh>
    <rPh sb="11" eb="13">
      <t>ベッテン</t>
    </rPh>
    <rPh sb="15" eb="17">
      <t>テイシュツ</t>
    </rPh>
    <phoneticPr fontId="2"/>
  </si>
  <si>
    <t>※提案する技術・製品に応じて電力・熱を選択して記入してください。</t>
    <rPh sb="1" eb="3">
      <t>テイアン</t>
    </rPh>
    <rPh sb="5" eb="7">
      <t>ギジュツ</t>
    </rPh>
    <rPh sb="8" eb="10">
      <t>セイヒン</t>
    </rPh>
    <rPh sb="11" eb="12">
      <t>オウ</t>
    </rPh>
    <rPh sb="14" eb="16">
      <t>デンリョク</t>
    </rPh>
    <rPh sb="17" eb="18">
      <t>ネツ</t>
    </rPh>
    <rPh sb="19" eb="21">
      <t>センタク</t>
    </rPh>
    <rPh sb="23" eb="25">
      <t>キニュウ</t>
    </rPh>
    <phoneticPr fontId="2"/>
  </si>
  <si>
    <t>上記の技術・製品に使う燃料・熱の種別</t>
    <rPh sb="0" eb="2">
      <t>ジョウキ</t>
    </rPh>
    <rPh sb="3" eb="5">
      <t>ギジュツ</t>
    </rPh>
    <rPh sb="6" eb="8">
      <t>セイヒン</t>
    </rPh>
    <rPh sb="9" eb="10">
      <t>ツカ</t>
    </rPh>
    <rPh sb="11" eb="13">
      <t>ネンリョウ</t>
    </rPh>
    <rPh sb="14" eb="15">
      <t>ネツ</t>
    </rPh>
    <rPh sb="16" eb="18">
      <t>シュベツ</t>
    </rPh>
    <phoneticPr fontId="2"/>
  </si>
  <si>
    <t>上記の技術・製品の消費燃料・熱量(年間)</t>
    <rPh sb="0" eb="2">
      <t>ジョウキ</t>
    </rPh>
    <rPh sb="3" eb="5">
      <t>ギジュツ</t>
    </rPh>
    <rPh sb="6" eb="8">
      <t>セイヒン</t>
    </rPh>
    <rPh sb="9" eb="11">
      <t>ショウヒ</t>
    </rPh>
    <rPh sb="11" eb="13">
      <t>ネンリョウ</t>
    </rPh>
    <rPh sb="14" eb="16">
      <t>ネツリョウ</t>
    </rPh>
    <rPh sb="17" eb="19">
      <t>ネンカン</t>
    </rPh>
    <phoneticPr fontId="2"/>
  </si>
  <si>
    <t>従来型の技術・製品の消費電力量(年間)</t>
    <rPh sb="0" eb="3">
      <t>ジュウライガタ</t>
    </rPh>
    <rPh sb="4" eb="6">
      <t>ギジュツ</t>
    </rPh>
    <rPh sb="7" eb="9">
      <t>セイヒン</t>
    </rPh>
    <rPh sb="10" eb="15">
      <t>ショウヒデンリョクリョウ</t>
    </rPh>
    <rPh sb="16" eb="18">
      <t>ネンカン</t>
    </rPh>
    <phoneticPr fontId="2"/>
  </si>
  <si>
    <t>上記の技術・製品による省エネ量(年間)</t>
    <rPh sb="0" eb="2">
      <t>ジョウキ</t>
    </rPh>
    <rPh sb="3" eb="5">
      <t>ギジュツ</t>
    </rPh>
    <rPh sb="6" eb="8">
      <t>セイヒン</t>
    </rPh>
    <rPh sb="11" eb="12">
      <t>ショウ</t>
    </rPh>
    <rPh sb="14" eb="15">
      <t>リョウ</t>
    </rPh>
    <rPh sb="16" eb="18">
      <t>ネンカン</t>
    </rPh>
    <phoneticPr fontId="2"/>
  </si>
  <si>
    <t>従来型の技術・製品の消費燃料・熱量(年間)</t>
    <rPh sb="0" eb="3">
      <t>ジュウライガタ</t>
    </rPh>
    <rPh sb="4" eb="6">
      <t>ギジュツ</t>
    </rPh>
    <rPh sb="7" eb="9">
      <t>セイヒン</t>
    </rPh>
    <rPh sb="10" eb="12">
      <t>ショウヒ</t>
    </rPh>
    <rPh sb="12" eb="14">
      <t>ネンリョウ</t>
    </rPh>
    <rPh sb="15" eb="17">
      <t>ネツリョウ</t>
    </rPh>
    <rPh sb="18" eb="20">
      <t>ネンカン</t>
    </rPh>
    <phoneticPr fontId="2"/>
  </si>
  <si>
    <t>上記の技術・製品の消費電力量(年間)</t>
    <rPh sb="0" eb="2">
      <t>ジョウキ</t>
    </rPh>
    <rPh sb="3" eb="5">
      <t>ギジュツ</t>
    </rPh>
    <rPh sb="6" eb="8">
      <t>セイヒン</t>
    </rPh>
    <rPh sb="9" eb="14">
      <t>ショウヒデンリョクリョウ</t>
    </rPh>
    <rPh sb="15" eb="17">
      <t>ネンカン</t>
    </rPh>
    <phoneticPr fontId="2"/>
  </si>
  <si>
    <t>消費燃料・熱量の算定根拠を別添にて提出すること</t>
    <rPh sb="0" eb="2">
      <t>ショウヒ</t>
    </rPh>
    <rPh sb="2" eb="4">
      <t>ネンリョウ</t>
    </rPh>
    <rPh sb="5" eb="6">
      <t>ネツ</t>
    </rPh>
    <rPh sb="6" eb="7">
      <t>リョウ</t>
    </rPh>
    <rPh sb="8" eb="12">
      <t>サンテイコンキョ</t>
    </rPh>
    <rPh sb="13" eb="15">
      <t>ベッテン</t>
    </rPh>
    <rPh sb="17" eb="19">
      <t>テイシュツ</t>
    </rPh>
    <phoneticPr fontId="2"/>
  </si>
  <si>
    <t>排出削減量算定シート(②省エネ系)</t>
    <rPh sb="0" eb="2">
      <t>ハイシュツ</t>
    </rPh>
    <rPh sb="2" eb="4">
      <t>サクゲン</t>
    </rPh>
    <rPh sb="4" eb="5">
      <t>リョウ</t>
    </rPh>
    <rPh sb="5" eb="7">
      <t>サンテイ</t>
    </rPh>
    <rPh sb="12" eb="13">
      <t>ショウ</t>
    </rPh>
    <rPh sb="15" eb="16">
      <t>ケイ</t>
    </rPh>
    <phoneticPr fontId="2"/>
  </si>
  <si>
    <t>排出削減量算定シート(③代替エネ系)</t>
    <rPh sb="0" eb="2">
      <t>ハイシュツ</t>
    </rPh>
    <rPh sb="2" eb="4">
      <t>サクゲン</t>
    </rPh>
    <rPh sb="4" eb="5">
      <t>リョウ</t>
    </rPh>
    <rPh sb="5" eb="7">
      <t>サンテイ</t>
    </rPh>
    <rPh sb="12" eb="14">
      <t>ダイタイ</t>
    </rPh>
    <rPh sb="16" eb="17">
      <t>ケイ</t>
    </rPh>
    <phoneticPr fontId="2"/>
  </si>
  <si>
    <t>電気自動車関連</t>
    <rPh sb="0" eb="5">
      <t>デンキジドウシャ</t>
    </rPh>
    <rPh sb="5" eb="7">
      <t>カンレン</t>
    </rPh>
    <phoneticPr fontId="2"/>
  </si>
  <si>
    <t>上記の技術・製品の電費</t>
    <rPh sb="0" eb="2">
      <t>ジョウキ</t>
    </rPh>
    <rPh sb="3" eb="5">
      <t>ギジュツ</t>
    </rPh>
    <rPh sb="6" eb="8">
      <t>セイヒン</t>
    </rPh>
    <rPh sb="9" eb="10">
      <t>デン</t>
    </rPh>
    <rPh sb="10" eb="11">
      <t>ヒ</t>
    </rPh>
    <phoneticPr fontId="2"/>
  </si>
  <si>
    <t>km/kWh</t>
    <phoneticPr fontId="2"/>
  </si>
  <si>
    <t>上記の技術・製品による走行距離(年間)</t>
    <rPh sb="0" eb="2">
      <t>ジョウキ</t>
    </rPh>
    <rPh sb="3" eb="5">
      <t>ギジュツ</t>
    </rPh>
    <rPh sb="6" eb="8">
      <t>セイヒン</t>
    </rPh>
    <rPh sb="11" eb="15">
      <t>ソウコウキョリ</t>
    </rPh>
    <rPh sb="16" eb="18">
      <t>ネンカン</t>
    </rPh>
    <phoneticPr fontId="2"/>
  </si>
  <si>
    <t>従来型の技術・製品が使う燃料の種別</t>
    <rPh sb="0" eb="3">
      <t>ジュウライガタ</t>
    </rPh>
    <rPh sb="4" eb="6">
      <t>ギジュツ</t>
    </rPh>
    <rPh sb="7" eb="9">
      <t>セイヒン</t>
    </rPh>
    <rPh sb="10" eb="11">
      <t>ツカ</t>
    </rPh>
    <rPh sb="12" eb="14">
      <t>ネンリョウ</t>
    </rPh>
    <rPh sb="15" eb="17">
      <t>シュベツ</t>
    </rPh>
    <phoneticPr fontId="2"/>
  </si>
  <si>
    <t>電気自動車の従来技術</t>
    <rPh sb="0" eb="5">
      <t>デンキジドウシャ</t>
    </rPh>
    <rPh sb="6" eb="8">
      <t>ジュウライ</t>
    </rPh>
    <rPh sb="8" eb="10">
      <t>ギジュツ</t>
    </rPh>
    <phoneticPr fontId="2"/>
  </si>
  <si>
    <t>km</t>
    <phoneticPr fontId="2"/>
  </si>
  <si>
    <t>従来型の技術・製品の燃費</t>
    <rPh sb="0" eb="3">
      <t>ジュウライガタ</t>
    </rPh>
    <rPh sb="4" eb="6">
      <t>ギジュツ</t>
    </rPh>
    <rPh sb="7" eb="9">
      <t>セイヒン</t>
    </rPh>
    <rPh sb="10" eb="12">
      <t>ネンピ</t>
    </rPh>
    <phoneticPr fontId="2"/>
  </si>
  <si>
    <t>従来型の技術・製品による走行距離(年間)</t>
    <rPh sb="0" eb="2">
      <t>ジュウライ</t>
    </rPh>
    <rPh sb="2" eb="3">
      <t>ガタ</t>
    </rPh>
    <rPh sb="4" eb="6">
      <t>ギジュツ</t>
    </rPh>
    <rPh sb="7" eb="9">
      <t>セイヒン</t>
    </rPh>
    <rPh sb="12" eb="16">
      <t>ソウコウキョリ</t>
    </rPh>
    <rPh sb="17" eb="19">
      <t>ネンカン</t>
    </rPh>
    <phoneticPr fontId="2"/>
  </si>
  <si>
    <t>走行距離の算定根拠を別添にて提出すること</t>
    <rPh sb="0" eb="4">
      <t>ソウコウキョリ</t>
    </rPh>
    <rPh sb="5" eb="9">
      <t>サンテイコンキョ</t>
    </rPh>
    <rPh sb="10" eb="12">
      <t>ベッテン</t>
    </rPh>
    <rPh sb="14" eb="16">
      <t>テイシュツ</t>
    </rPh>
    <phoneticPr fontId="2"/>
  </si>
  <si>
    <t>電力単価</t>
    <rPh sb="0" eb="2">
      <t>デンリョク</t>
    </rPh>
    <rPh sb="2" eb="4">
      <t>タンカ</t>
    </rPh>
    <phoneticPr fontId="2"/>
  </si>
  <si>
    <t>円/kWh</t>
    <rPh sb="0" eb="1">
      <t>エン</t>
    </rPh>
    <phoneticPr fontId="2"/>
  </si>
  <si>
    <t>電力単価の設定根拠を別添にて提出すること</t>
    <rPh sb="0" eb="4">
      <t>デンリョクタンカ</t>
    </rPh>
    <rPh sb="5" eb="7">
      <t>セッテイ</t>
    </rPh>
    <rPh sb="7" eb="9">
      <t>コンキョ</t>
    </rPh>
    <rPh sb="10" eb="12">
      <t>ベッテン</t>
    </rPh>
    <rPh sb="14" eb="16">
      <t>テイシュツ</t>
    </rPh>
    <phoneticPr fontId="2"/>
  </si>
  <si>
    <t>燃料単価</t>
    <rPh sb="0" eb="2">
      <t>ネンリョウ</t>
    </rPh>
    <rPh sb="2" eb="4">
      <t>タンカ</t>
    </rPh>
    <phoneticPr fontId="2"/>
  </si>
  <si>
    <t>上記の技術・製品により増加した走行距離(年間)</t>
    <rPh sb="0" eb="2">
      <t>ジョウキ</t>
    </rPh>
    <rPh sb="3" eb="5">
      <t>ギジュツ</t>
    </rPh>
    <rPh sb="6" eb="8">
      <t>セイヒン</t>
    </rPh>
    <rPh sb="11" eb="13">
      <t>ゾウカ</t>
    </rPh>
    <rPh sb="15" eb="19">
      <t>ソウコウキョリ</t>
    </rPh>
    <rPh sb="20" eb="22">
      <t>ネンカン</t>
    </rPh>
    <phoneticPr fontId="2"/>
  </si>
  <si>
    <t>km/l</t>
  </si>
  <si>
    <t>円/l</t>
    <rPh sb="0" eb="1">
      <t>エン</t>
    </rPh>
    <phoneticPr fontId="2"/>
  </si>
  <si>
    <t>l</t>
    <phoneticPr fontId="2"/>
  </si>
  <si>
    <t>kg</t>
    <phoneticPr fontId="2"/>
  </si>
  <si>
    <t>Nm3</t>
    <phoneticPr fontId="2"/>
  </si>
  <si>
    <t>km/kg</t>
    <phoneticPr fontId="2"/>
  </si>
  <si>
    <t>km/Nm3</t>
    <phoneticPr fontId="2"/>
  </si>
  <si>
    <t>円/kg</t>
    <rPh sb="0" eb="1">
      <t>エン</t>
    </rPh>
    <phoneticPr fontId="2"/>
  </si>
  <si>
    <t>円/Nm3</t>
    <rPh sb="0" eb="1">
      <t>エン</t>
    </rPh>
    <phoneticPr fontId="2"/>
  </si>
  <si>
    <t>燃料の設定根拠を別添にて提出すること</t>
    <rPh sb="0" eb="2">
      <t>ネンリョウ</t>
    </rPh>
    <rPh sb="3" eb="5">
      <t>セッテイ</t>
    </rPh>
    <rPh sb="5" eb="7">
      <t>コンキョ</t>
    </rPh>
    <rPh sb="8" eb="10">
      <t>ベッテン</t>
    </rPh>
    <rPh sb="12" eb="14">
      <t>テイシュツ</t>
    </rPh>
    <phoneticPr fontId="2"/>
  </si>
  <si>
    <t>燃料単価の設定根拠を別添にて提出すること</t>
    <rPh sb="0" eb="2">
      <t>ネンリョウ</t>
    </rPh>
    <rPh sb="2" eb="4">
      <t>タンカ</t>
    </rPh>
    <rPh sb="5" eb="7">
      <t>セッテイ</t>
    </rPh>
    <rPh sb="7" eb="9">
      <t>コンキョ</t>
    </rPh>
    <rPh sb="10" eb="12">
      <t>ベッテン</t>
    </rPh>
    <rPh sb="14" eb="16">
      <t>テイシュツ</t>
    </rPh>
    <phoneticPr fontId="2"/>
  </si>
  <si>
    <t>電費の設定根拠を別添にて提出すること</t>
    <rPh sb="0" eb="1">
      <t>デン</t>
    </rPh>
    <rPh sb="1" eb="2">
      <t>ヒ</t>
    </rPh>
    <rPh sb="3" eb="5">
      <t>セッテイ</t>
    </rPh>
    <rPh sb="5" eb="7">
      <t>コンキョ</t>
    </rPh>
    <rPh sb="8" eb="10">
      <t>ベッテン</t>
    </rPh>
    <rPh sb="12" eb="14">
      <t>テイシュツ</t>
    </rPh>
    <phoneticPr fontId="2"/>
  </si>
  <si>
    <t>※提案する技術・製品に応じて電気自動車・水素を選択して記入してください。</t>
    <rPh sb="1" eb="3">
      <t>テイアン</t>
    </rPh>
    <rPh sb="5" eb="7">
      <t>ギジュツ</t>
    </rPh>
    <rPh sb="8" eb="10">
      <t>セイヒン</t>
    </rPh>
    <rPh sb="11" eb="12">
      <t>オウ</t>
    </rPh>
    <rPh sb="14" eb="19">
      <t>デンキジドウシャ</t>
    </rPh>
    <rPh sb="20" eb="22">
      <t>スイソ</t>
    </rPh>
    <rPh sb="23" eb="25">
      <t>センタク</t>
    </rPh>
    <rPh sb="27" eb="29">
      <t>キニュウ</t>
    </rPh>
    <phoneticPr fontId="2"/>
  </si>
  <si>
    <t>水素関連</t>
    <rPh sb="0" eb="2">
      <t>スイソ</t>
    </rPh>
    <rPh sb="2" eb="4">
      <t>カンレン</t>
    </rPh>
    <phoneticPr fontId="2"/>
  </si>
  <si>
    <t>上記の技術・製品による水素製造量(年間)</t>
    <rPh sb="0" eb="2">
      <t>ジョウキ</t>
    </rPh>
    <rPh sb="3" eb="5">
      <t>ギジュツ</t>
    </rPh>
    <rPh sb="6" eb="8">
      <t>セイヒン</t>
    </rPh>
    <rPh sb="11" eb="13">
      <t>スイソ</t>
    </rPh>
    <rPh sb="13" eb="15">
      <t>セイゾウ</t>
    </rPh>
    <rPh sb="15" eb="16">
      <t>リョウ</t>
    </rPh>
    <rPh sb="17" eb="19">
      <t>ネンカン</t>
    </rPh>
    <phoneticPr fontId="2"/>
  </si>
  <si>
    <t>記入</t>
    <rPh sb="0" eb="2">
      <t>キニュウ</t>
    </rPh>
    <phoneticPr fontId="5"/>
  </si>
  <si>
    <t>自動計算</t>
    <rPh sb="0" eb="2">
      <t>ジドウ</t>
    </rPh>
    <rPh sb="2" eb="4">
      <t>ケイサン</t>
    </rPh>
    <phoneticPr fontId="5"/>
  </si>
  <si>
    <t>規定値</t>
    <rPh sb="0" eb="3">
      <t>キテイチ</t>
    </rPh>
    <phoneticPr fontId="2"/>
  </si>
  <si>
    <t>上記の技術・製品により代替する燃料・熱の種別</t>
    <rPh sb="0" eb="2">
      <t>ジョウキ</t>
    </rPh>
    <rPh sb="3" eb="5">
      <t>ギジュツ</t>
    </rPh>
    <rPh sb="6" eb="8">
      <t>セイヒン</t>
    </rPh>
    <rPh sb="11" eb="13">
      <t>ダイタイ</t>
    </rPh>
    <rPh sb="15" eb="17">
      <t>ネンリョウ</t>
    </rPh>
    <rPh sb="18" eb="19">
      <t>ネツ</t>
    </rPh>
    <rPh sb="20" eb="22">
      <t>シュベツ</t>
    </rPh>
    <phoneticPr fontId="2"/>
  </si>
  <si>
    <t>水素製造量の算定根拠を別添にて提出すること</t>
    <rPh sb="0" eb="4">
      <t>スイソセイゾウ</t>
    </rPh>
    <rPh sb="4" eb="5">
      <t>リョウ</t>
    </rPh>
    <rPh sb="6" eb="10">
      <t>サンテイコンキョ</t>
    </rPh>
    <rPh sb="11" eb="13">
      <t>ベッテン</t>
    </rPh>
    <rPh sb="15" eb="17">
      <t>テイシュツ</t>
    </rPh>
    <phoneticPr fontId="2"/>
  </si>
  <si>
    <t>水素の単位</t>
    <rPh sb="0" eb="2">
      <t>スイソ</t>
    </rPh>
    <rPh sb="3" eb="5">
      <t>タンイ</t>
    </rPh>
    <phoneticPr fontId="2"/>
  </si>
  <si>
    <t>MJ/kg</t>
    <phoneticPr fontId="2"/>
  </si>
  <si>
    <t>MJ/Nm3</t>
    <phoneticPr fontId="2"/>
  </si>
  <si>
    <t>プルダウンメニューから適切な単位を選択すること</t>
    <rPh sb="11" eb="13">
      <t>テキセツ</t>
    </rPh>
    <rPh sb="14" eb="16">
      <t>タンイ</t>
    </rPh>
    <rPh sb="17" eb="19">
      <t>センタク</t>
    </rPh>
    <phoneticPr fontId="2"/>
  </si>
  <si>
    <t>水素の熱量原単位</t>
    <rPh sb="0" eb="2">
      <t>スイソ</t>
    </rPh>
    <rPh sb="3" eb="5">
      <t>ネツリョウ</t>
    </rPh>
    <rPh sb="5" eb="8">
      <t>ゲンタンイ</t>
    </rPh>
    <phoneticPr fontId="2"/>
  </si>
  <si>
    <t>水素の熱量(年間)</t>
    <rPh sb="0" eb="2">
      <t>スイソ</t>
    </rPh>
    <rPh sb="3" eb="5">
      <t>ネツリョウ</t>
    </rPh>
    <rPh sb="6" eb="8">
      <t>ネンカン</t>
    </rPh>
    <phoneticPr fontId="2"/>
  </si>
  <si>
    <t>上記の技術・製品により代替された燃料・熱量(年間)</t>
    <rPh sb="0" eb="2">
      <t>ジョウキ</t>
    </rPh>
    <rPh sb="3" eb="5">
      <t>ギジュツ</t>
    </rPh>
    <rPh sb="6" eb="8">
      <t>セイヒン</t>
    </rPh>
    <rPh sb="11" eb="13">
      <t>ダイタイ</t>
    </rPh>
    <rPh sb="16" eb="18">
      <t>ネンリョウ</t>
    </rPh>
    <rPh sb="19" eb="20">
      <t>ネツ</t>
    </rPh>
    <rPh sb="20" eb="21">
      <t>リョウ</t>
    </rPh>
    <rPh sb="22" eb="24">
      <t>ネンカン</t>
    </rPh>
    <phoneticPr fontId="2"/>
  </si>
  <si>
    <t>MJ/l</t>
    <phoneticPr fontId="2"/>
  </si>
  <si>
    <t>上記の技術・製品により代替された燃料量(年間)</t>
    <rPh sb="0" eb="2">
      <t>ジョウキ</t>
    </rPh>
    <rPh sb="3" eb="5">
      <t>ギジュツ</t>
    </rPh>
    <rPh sb="6" eb="8">
      <t>セイヒン</t>
    </rPh>
    <rPh sb="11" eb="13">
      <t>ダイタイ</t>
    </rPh>
    <rPh sb="16" eb="18">
      <t>ネンリョウ</t>
    </rPh>
    <rPh sb="18" eb="19">
      <t>リョウ</t>
    </rPh>
    <rPh sb="20" eb="22">
      <t>ネンカン</t>
    </rPh>
    <phoneticPr fontId="2"/>
  </si>
  <si>
    <t>排出削減量算定シート(④資源有効利用系)</t>
    <rPh sb="0" eb="2">
      <t>ハイシュツ</t>
    </rPh>
    <rPh sb="2" eb="4">
      <t>サクゲン</t>
    </rPh>
    <rPh sb="4" eb="5">
      <t>リョウ</t>
    </rPh>
    <rPh sb="5" eb="7">
      <t>サンテイ</t>
    </rPh>
    <rPh sb="12" eb="18">
      <t>シゲンユウコウリヨウ</t>
    </rPh>
    <rPh sb="18" eb="19">
      <t>ケイ</t>
    </rPh>
    <phoneticPr fontId="2"/>
  </si>
  <si>
    <t>資源有効利用関連</t>
    <rPh sb="0" eb="6">
      <t>シゲンユウコウリヨウ</t>
    </rPh>
    <rPh sb="6" eb="8">
      <t>カンレン</t>
    </rPh>
    <phoneticPr fontId="2"/>
  </si>
  <si>
    <t>金額の算定根拠を別添にて提出すること</t>
    <rPh sb="0" eb="2">
      <t>キンガク</t>
    </rPh>
    <rPh sb="3" eb="7">
      <t>サンテイコンキョ</t>
    </rPh>
    <rPh sb="8" eb="10">
      <t>ベッテン</t>
    </rPh>
    <rPh sb="12" eb="14">
      <t>テイシュツ</t>
    </rPh>
    <phoneticPr fontId="2"/>
  </si>
  <si>
    <t>上記の技術・製品により製造が回避される製品・素材の金額</t>
    <rPh sb="0" eb="2">
      <t>ジョウキ</t>
    </rPh>
    <rPh sb="3" eb="5">
      <t>ギジュツ</t>
    </rPh>
    <rPh sb="6" eb="8">
      <t>セイヒン</t>
    </rPh>
    <rPh sb="11" eb="13">
      <t>セイゾウ</t>
    </rPh>
    <rPh sb="14" eb="16">
      <t>カイヒ</t>
    </rPh>
    <rPh sb="19" eb="21">
      <t>セイヒン</t>
    </rPh>
    <rPh sb="22" eb="24">
      <t>ソザイ</t>
    </rPh>
    <rPh sb="25" eb="27">
      <t>キンガク</t>
    </rPh>
    <phoneticPr fontId="2"/>
  </si>
  <si>
    <t>排出削減量算定シート(⑤フロン関連)</t>
    <rPh sb="0" eb="2">
      <t>ハイシュツ</t>
    </rPh>
    <rPh sb="2" eb="4">
      <t>サクゲン</t>
    </rPh>
    <rPh sb="4" eb="5">
      <t>リョウ</t>
    </rPh>
    <rPh sb="5" eb="7">
      <t>サンテイ</t>
    </rPh>
    <rPh sb="15" eb="17">
      <t>カンレン</t>
    </rPh>
    <phoneticPr fontId="2"/>
  </si>
  <si>
    <t>上記の技術・製品が対象とする排出活動</t>
    <rPh sb="0" eb="2">
      <t>ジョウキ</t>
    </rPh>
    <rPh sb="3" eb="5">
      <t>ギジュツ</t>
    </rPh>
    <rPh sb="6" eb="8">
      <t>セイヒン</t>
    </rPh>
    <rPh sb="9" eb="11">
      <t>タイショウ</t>
    </rPh>
    <rPh sb="14" eb="16">
      <t>ハイシュツ</t>
    </rPh>
    <rPh sb="16" eb="18">
      <t>カツドウ</t>
    </rPh>
    <phoneticPr fontId="2"/>
  </si>
  <si>
    <t>上記の技術・製品により削減されるフロン量</t>
    <rPh sb="0" eb="2">
      <t>ジョウキ</t>
    </rPh>
    <rPh sb="3" eb="5">
      <t>ギジュツ</t>
    </rPh>
    <rPh sb="6" eb="8">
      <t>セイヒン</t>
    </rPh>
    <rPh sb="11" eb="13">
      <t>サクゲン</t>
    </rPh>
    <rPh sb="19" eb="20">
      <t>リョウ</t>
    </rPh>
    <phoneticPr fontId="2"/>
  </si>
  <si>
    <t>活動量の設定根拠を別添にて提出すること</t>
    <rPh sb="0" eb="3">
      <t>カツドウリョウ</t>
    </rPh>
    <rPh sb="4" eb="6">
      <t>セッテイ</t>
    </rPh>
    <rPh sb="6" eb="8">
      <t>コンキョ</t>
    </rPh>
    <rPh sb="9" eb="11">
      <t>ベッテン</t>
    </rPh>
    <rPh sb="13" eb="15">
      <t>テイシュツ</t>
    </rPh>
    <phoneticPr fontId="2"/>
  </si>
  <si>
    <t>上記の技術・製品により削減されるフロンの種別</t>
    <rPh sb="0" eb="2">
      <t>ジョウキ</t>
    </rPh>
    <rPh sb="3" eb="5">
      <t>ギジュツ</t>
    </rPh>
    <rPh sb="6" eb="8">
      <t>セイヒン</t>
    </rPh>
    <rPh sb="11" eb="13">
      <t>サクゲン</t>
    </rPh>
    <rPh sb="20" eb="22">
      <t>シュベツ</t>
    </rPh>
    <phoneticPr fontId="2"/>
  </si>
  <si>
    <t>tCO2/tHFC</t>
    <phoneticPr fontId="2"/>
  </si>
  <si>
    <t>選択したフロンの排出係数</t>
    <rPh sb="0" eb="2">
      <t>センタク</t>
    </rPh>
    <rPh sb="8" eb="10">
      <t>ハイシュツ</t>
    </rPh>
    <rPh sb="10" eb="12">
      <t>ケイスウ</t>
    </rPh>
    <phoneticPr fontId="2"/>
  </si>
  <si>
    <t>対応する単位生産量等当たりの排出量(排出係数)</t>
    <rPh sb="0" eb="2">
      <t>タイオウ</t>
    </rPh>
    <rPh sb="4" eb="6">
      <t>タンイ</t>
    </rPh>
    <rPh sb="6" eb="8">
      <t>セイサン</t>
    </rPh>
    <rPh sb="8" eb="9">
      <t>リョウ</t>
    </rPh>
    <rPh sb="9" eb="10">
      <t>トウ</t>
    </rPh>
    <rPh sb="10" eb="11">
      <t>ア</t>
    </rPh>
    <rPh sb="14" eb="17">
      <t>ハイシュツリョウ</t>
    </rPh>
    <rPh sb="18" eb="20">
      <t>ハイシュツ</t>
    </rPh>
    <rPh sb="20" eb="22">
      <t>ケイスウ</t>
    </rPh>
    <phoneticPr fontId="2"/>
  </si>
  <si>
    <t>対応する排出活動の生産量等</t>
    <rPh sb="0" eb="2">
      <t>タイオウ</t>
    </rPh>
    <rPh sb="4" eb="6">
      <t>ハイシュツ</t>
    </rPh>
    <rPh sb="6" eb="8">
      <t>カツドウ</t>
    </rPh>
    <rPh sb="9" eb="11">
      <t>セイサン</t>
    </rPh>
    <rPh sb="11" eb="12">
      <t>リョウ</t>
    </rPh>
    <rPh sb="12" eb="13">
      <t>トウ</t>
    </rPh>
    <phoneticPr fontId="2"/>
  </si>
  <si>
    <t>上記の技術・製品により製造が回避される製品・素材を製造する「主たる業種」</t>
    <rPh sb="0" eb="2">
      <t>ジョウキ</t>
    </rPh>
    <rPh sb="3" eb="5">
      <t>ギジュツ</t>
    </rPh>
    <rPh sb="6" eb="8">
      <t>セイヒン</t>
    </rPh>
    <rPh sb="11" eb="13">
      <t>セイゾウ</t>
    </rPh>
    <rPh sb="14" eb="16">
      <t>カイヒ</t>
    </rPh>
    <rPh sb="19" eb="21">
      <t>セイヒン</t>
    </rPh>
    <rPh sb="22" eb="24">
      <t>ソザイ</t>
    </rPh>
    <rPh sb="25" eb="27">
      <t>セイゾウ</t>
    </rPh>
    <rPh sb="30" eb="31">
      <t>シュ</t>
    </rPh>
    <rPh sb="33" eb="35">
      <t>ギョウシュ</t>
    </rPh>
    <phoneticPr fontId="2"/>
  </si>
  <si>
    <t>-</t>
    <phoneticPr fontId="2"/>
  </si>
  <si>
    <t>上記の技術・製品により製造が回避される製品・素材を製造する「業種区分」</t>
    <rPh sb="0" eb="2">
      <t>ジョウキ</t>
    </rPh>
    <rPh sb="3" eb="5">
      <t>ギジュツ</t>
    </rPh>
    <rPh sb="6" eb="8">
      <t>セイヒン</t>
    </rPh>
    <rPh sb="11" eb="13">
      <t>セイゾウ</t>
    </rPh>
    <rPh sb="14" eb="16">
      <t>カイヒ</t>
    </rPh>
    <rPh sb="19" eb="21">
      <t>セイヒン</t>
    </rPh>
    <rPh sb="22" eb="24">
      <t>ソザイ</t>
    </rPh>
    <rPh sb="25" eb="27">
      <t>セイゾウ</t>
    </rPh>
    <rPh sb="30" eb="32">
      <t>ギョウシュ</t>
    </rPh>
    <rPh sb="32" eb="34">
      <t>クブン</t>
    </rPh>
    <phoneticPr fontId="2"/>
  </si>
  <si>
    <t>募集要項 補足2 日本産業分類表を参照し、最も近い業種を選択すること</t>
    <rPh sb="0" eb="4">
      <t>ボシュウヨウコウ</t>
    </rPh>
    <rPh sb="5" eb="7">
      <t>ホソク</t>
    </rPh>
    <rPh sb="9" eb="15">
      <t>ニホンサンギョウブンルイ</t>
    </rPh>
    <rPh sb="15" eb="16">
      <t>ヒョウ</t>
    </rPh>
    <rPh sb="17" eb="19">
      <t>サンショウ</t>
    </rPh>
    <rPh sb="21" eb="22">
      <t>モット</t>
    </rPh>
    <rPh sb="23" eb="24">
      <t>チカ</t>
    </rPh>
    <rPh sb="25" eb="27">
      <t>ギョウシュ</t>
    </rPh>
    <rPh sb="28" eb="30">
      <t>センタク</t>
    </rPh>
    <phoneticPr fontId="2"/>
  </si>
  <si>
    <t>募集要項 補足2 日本産業分類表を参照し、最も近い業種区分を選択すること</t>
    <rPh sb="0" eb="4">
      <t>ボシュウヨウコウ</t>
    </rPh>
    <rPh sb="5" eb="7">
      <t>ホソク</t>
    </rPh>
    <rPh sb="9" eb="15">
      <t>ニホンサンギョウブンルイ</t>
    </rPh>
    <rPh sb="15" eb="16">
      <t>ヒョウ</t>
    </rPh>
    <rPh sb="17" eb="19">
      <t>サンショウ</t>
    </rPh>
    <rPh sb="21" eb="22">
      <t>モット</t>
    </rPh>
    <rPh sb="23" eb="24">
      <t>チカ</t>
    </rPh>
    <rPh sb="25" eb="27">
      <t>ギョウシュ</t>
    </rPh>
    <rPh sb="27" eb="29">
      <t>クブン</t>
    </rPh>
    <rPh sb="30" eb="32">
      <t>センタク</t>
    </rPh>
    <phoneticPr fontId="2"/>
  </si>
  <si>
    <t>フロン関連</t>
    <rPh sb="3" eb="5">
      <t>カンレン</t>
    </rPh>
    <phoneticPr fontId="2"/>
  </si>
  <si>
    <t>上記の技術・製品により削減される単位生産量等当たりの排出量(削減係数)</t>
    <rPh sb="0" eb="2">
      <t>ジョウキ</t>
    </rPh>
    <rPh sb="3" eb="5">
      <t>ギジュツ</t>
    </rPh>
    <rPh sb="6" eb="8">
      <t>セイヒン</t>
    </rPh>
    <rPh sb="11" eb="13">
      <t>サクゲン</t>
    </rPh>
    <rPh sb="16" eb="18">
      <t>タンイ</t>
    </rPh>
    <rPh sb="18" eb="20">
      <t>セイサン</t>
    </rPh>
    <rPh sb="20" eb="21">
      <t>リョウ</t>
    </rPh>
    <rPh sb="21" eb="22">
      <t>トウ</t>
    </rPh>
    <rPh sb="22" eb="23">
      <t>ア</t>
    </rPh>
    <rPh sb="26" eb="28">
      <t>ハイシュツ</t>
    </rPh>
    <rPh sb="28" eb="29">
      <t>リョウ</t>
    </rPh>
    <rPh sb="30" eb="32">
      <t>サクゲン</t>
    </rPh>
    <rPh sb="32" eb="34">
      <t>ケイスウ</t>
    </rPh>
    <phoneticPr fontId="2"/>
  </si>
  <si>
    <t>削減係数の設定根拠を別添にて提出すること</t>
    <rPh sb="0" eb="2">
      <t>サクゲン</t>
    </rPh>
    <rPh sb="2" eb="4">
      <t>ケイスウ</t>
    </rPh>
    <phoneticPr fontId="2"/>
  </si>
  <si>
    <t>※提案する技術・製品の内容に応じて本算定シートを適宜改変することも可能です。</t>
    <rPh sb="1" eb="3">
      <t>テイアン</t>
    </rPh>
    <rPh sb="5" eb="7">
      <t>ギジュツ</t>
    </rPh>
    <rPh sb="8" eb="10">
      <t>セイヒン</t>
    </rPh>
    <rPh sb="11" eb="13">
      <t>ナイヨウ</t>
    </rPh>
    <rPh sb="14" eb="15">
      <t>オウ</t>
    </rPh>
    <rPh sb="17" eb="18">
      <t>ホン</t>
    </rPh>
    <rPh sb="18" eb="20">
      <t>サンテイ</t>
    </rPh>
    <rPh sb="24" eb="26">
      <t>テキギ</t>
    </rPh>
    <rPh sb="26" eb="28">
      <t>カイヘン</t>
    </rPh>
    <rPh sb="33" eb="35">
      <t>カノウ</t>
    </rPh>
    <phoneticPr fontId="5"/>
  </si>
  <si>
    <t>＊https://www.tax.metro.tokyo.lg.jp/shisan/info/taiyo_nensu.html</t>
    <phoneticPr fontId="5"/>
  </si>
  <si>
    <r>
      <t>減価償却資産の耐用年数等について東京都HP</t>
    </r>
    <r>
      <rPr>
        <vertAlign val="superscript"/>
        <sz val="11"/>
        <color theme="1"/>
        <rFont val="游ゴシック"/>
        <family val="3"/>
        <charset val="128"/>
        <scheme val="minor"/>
      </rPr>
      <t>＊</t>
    </r>
    <r>
      <rPr>
        <sz val="11"/>
        <color theme="1"/>
        <rFont val="游ゴシック"/>
        <family val="2"/>
        <scheme val="minor"/>
      </rPr>
      <t>等を参照し記入すること</t>
    </r>
    <rPh sb="16" eb="19">
      <t>トウキョウト</t>
    </rPh>
    <rPh sb="22" eb="23">
      <t>トウ</t>
    </rPh>
    <rPh sb="24" eb="26">
      <t>サンショウ</t>
    </rPh>
    <rPh sb="27" eb="29">
      <t>キニュウ</t>
    </rPh>
    <phoneticPr fontId="2"/>
  </si>
  <si>
    <t>※排出削減量は下記の業種・金額・耐用年数に基づいて事務局にて算定いたします。</t>
    <rPh sb="1" eb="3">
      <t>ハイシュツ</t>
    </rPh>
    <rPh sb="3" eb="5">
      <t>サクゲン</t>
    </rPh>
    <rPh sb="5" eb="6">
      <t>リョウ</t>
    </rPh>
    <rPh sb="7" eb="9">
      <t>カキ</t>
    </rPh>
    <rPh sb="10" eb="12">
      <t>ギョウシュ</t>
    </rPh>
    <rPh sb="13" eb="15">
      <t>キンガク</t>
    </rPh>
    <rPh sb="16" eb="20">
      <t>タイヨウネンスウ</t>
    </rPh>
    <rPh sb="21" eb="22">
      <t>モト</t>
    </rPh>
    <rPh sb="25" eb="28">
      <t>ジムキョク</t>
    </rPh>
    <rPh sb="30" eb="32">
      <t>サンテイ</t>
    </rPh>
    <phoneticPr fontId="2"/>
  </si>
  <si>
    <t>GHG排出削減量算定シート</t>
    <rPh sb="3" eb="5">
      <t>ハイシュツ</t>
    </rPh>
    <rPh sb="5" eb="7">
      <t>サクゲン</t>
    </rPh>
    <rPh sb="7" eb="8">
      <t>リョウ</t>
    </rPh>
    <rPh sb="8" eb="10">
      <t>サンテイ</t>
    </rPh>
    <phoneticPr fontId="2"/>
  </si>
  <si>
    <t>下表(「ハイドロフルオロカーボン（HFC)」)から妥当なものを選択すること</t>
    <rPh sb="0" eb="2">
      <t>カヒョウ</t>
    </rPh>
    <rPh sb="25" eb="27">
      <t>ダトウ</t>
    </rPh>
    <rPh sb="31" eb="33">
      <t>センタク</t>
    </rPh>
    <phoneticPr fontId="2"/>
  </si>
  <si>
    <t>下表(「（参考2）地球温暖化係数」)から妥当なものを選択すること</t>
    <rPh sb="5" eb="7">
      <t>サンコウ</t>
    </rPh>
    <rPh sb="9" eb="11">
      <t>チキュウ</t>
    </rPh>
    <rPh sb="11" eb="14">
      <t>オンダンカ</t>
    </rPh>
    <rPh sb="14" eb="16">
      <t>ケイスウ</t>
    </rPh>
    <rPh sb="20" eb="22">
      <t>ダトウ</t>
    </rPh>
    <phoneticPr fontId="2"/>
  </si>
  <si>
    <t>下表(「（参考2）地球温暖化係数」)から妥当なものを選択すること</t>
    <rPh sb="20" eb="22">
      <t>ダトウ</t>
    </rPh>
    <phoneticPr fontId="2"/>
  </si>
  <si>
    <t>＊https://www.tax.metro.tokyo.lg.jp/shisan/info/taiyo_nensu.html</t>
    <phoneticPr fontId="5"/>
  </si>
  <si>
    <t>申請書別紙6　⑥売上見込の市場投入3年間の合計額</t>
    <rPh sb="0" eb="3">
      <t>シンセイショ</t>
    </rPh>
    <rPh sb="3" eb="5">
      <t>ベッシ</t>
    </rPh>
    <rPh sb="8" eb="10">
      <t>ウリアゲ</t>
    </rPh>
    <rPh sb="10" eb="12">
      <t>ミコミ</t>
    </rPh>
    <rPh sb="13" eb="15">
      <t>シジョウ</t>
    </rPh>
    <rPh sb="15" eb="17">
      <t>トウニュウ</t>
    </rPh>
    <rPh sb="18" eb="20">
      <t>ネンカン</t>
    </rPh>
    <rPh sb="21" eb="23">
      <t>ゴウケイ</t>
    </rPh>
    <rPh sb="23" eb="24">
      <t>ガク</t>
    </rPh>
    <phoneticPr fontId="2"/>
  </si>
  <si>
    <t>出所：電気事業者別排出係数(R4.1.7環境省・経済産業省公表の代替値)</t>
    <rPh sb="0" eb="2">
      <t>シュッショ</t>
    </rPh>
    <rPh sb="32" eb="34">
      <t>ダイタイ</t>
    </rPh>
    <rPh sb="34" eb="35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</si>
</sst>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center"/>
    </xf>
    <xf numFmtId="176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2" xfId="0" applyBorder="1"/>
    <xf numFmtId="0" fontId="0" fillId="0" borderId="5" xfId="0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0" borderId="8" xfId="0" applyFont="1" applyBorder="1"/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shrinkToFit="1"/>
    </xf>
    <xf numFmtId="0" fontId="0" fillId="8" borderId="1" xfId="0" applyFill="1" applyBorder="1"/>
    <xf numFmtId="0" fontId="0" fillId="0" borderId="1" xfId="0" applyFill="1" applyBorder="1"/>
    <xf numFmtId="0" fontId="7" fillId="0" borderId="0" xfId="0" applyFont="1"/>
    <xf numFmtId="0" fontId="0" fillId="0" borderId="0" xfId="0" applyBorder="1"/>
    <xf numFmtId="0" fontId="0" fillId="0" borderId="0" xfId="0" applyAlignment="1">
      <alignment vertical="center"/>
    </xf>
    <xf numFmtId="0" fontId="3" fillId="5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 applyAlignment="1">
      <alignment horizontal="left" vertical="center"/>
    </xf>
    <xf numFmtId="38" fontId="0" fillId="2" borderId="9" xfId="1" applyFont="1" applyFill="1" applyBorder="1" applyAlignment="1"/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left" vertical="center"/>
    </xf>
    <xf numFmtId="38" fontId="0" fillId="2" borderId="9" xfId="1" applyFont="1" applyFill="1" applyBorder="1" applyAlignment="1">
      <alignment horizontal="right" vertical="center"/>
    </xf>
    <xf numFmtId="38" fontId="0" fillId="2" borderId="1" xfId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38" fontId="0" fillId="7" borderId="1" xfId="1" applyFont="1" applyFill="1" applyBorder="1" applyAlignment="1">
      <alignment vertical="center"/>
    </xf>
    <xf numFmtId="38" fontId="0" fillId="2" borderId="2" xfId="1" applyFont="1" applyFill="1" applyBorder="1" applyAlignment="1">
      <alignment vertical="center"/>
    </xf>
    <xf numFmtId="38" fontId="3" fillId="7" borderId="4" xfId="1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3" fillId="0" borderId="4" xfId="0" applyFont="1" applyBorder="1" applyAlignment="1">
      <alignment vertical="center"/>
    </xf>
    <xf numFmtId="38" fontId="0" fillId="2" borderId="1" xfId="1" applyFont="1" applyFill="1" applyBorder="1" applyAlignment="1">
      <alignment vertical="center" shrinkToFit="1"/>
    </xf>
    <xf numFmtId="0" fontId="0" fillId="0" borderId="9" xfId="0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6" borderId="1" xfId="0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right" vertical="center"/>
    </xf>
    <xf numFmtId="0" fontId="0" fillId="8" borderId="1" xfId="0" applyFill="1" applyBorder="1" applyAlignment="1">
      <alignment vertical="center"/>
    </xf>
    <xf numFmtId="176" fontId="0" fillId="8" borderId="1" xfId="0" applyNumberFormat="1" applyFill="1" applyBorder="1" applyAlignment="1">
      <alignment vertical="center"/>
    </xf>
    <xf numFmtId="38" fontId="3" fillId="0" borderId="7" xfId="1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38" fontId="3" fillId="0" borderId="7" xfId="1" applyFont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38" fontId="0" fillId="0" borderId="1" xfId="0" applyNumberForma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9" fontId="0" fillId="2" borderId="1" xfId="2" applyFont="1" applyFill="1" applyBorder="1" applyAlignment="1">
      <alignment vertical="center"/>
    </xf>
    <xf numFmtId="38" fontId="0" fillId="2" borderId="1" xfId="1" applyFont="1" applyFill="1" applyBorder="1" applyAlignment="1"/>
    <xf numFmtId="0" fontId="0" fillId="2" borderId="1" xfId="0" applyFill="1" applyBorder="1" applyAlignment="1">
      <alignment horizontal="right"/>
    </xf>
    <xf numFmtId="0" fontId="0" fillId="0" borderId="0" xfId="0" applyBorder="1" applyAlignment="1">
      <alignment vertical="center"/>
    </xf>
    <xf numFmtId="0" fontId="0" fillId="0" borderId="8" xfId="0" applyFill="1" applyBorder="1"/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/>
    </xf>
    <xf numFmtId="0" fontId="3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9314;&#20195;&#26367;&#12456;&#12493;&#31995;!A1"/><Relationship Id="rId2" Type="http://schemas.openxmlformats.org/officeDocument/2006/relationships/hyperlink" Target="#&#9313;&#30465;&#12456;&#12493;&#31995;!A1"/><Relationship Id="rId1" Type="http://schemas.openxmlformats.org/officeDocument/2006/relationships/hyperlink" Target="#&#9312;&#21109;&#12456;&#12493;&#31995;!A1"/><Relationship Id="rId5" Type="http://schemas.openxmlformats.org/officeDocument/2006/relationships/hyperlink" Target="#&#9316;&#12501;&#12525;&#12531;&#38306;&#36899;!A1"/><Relationship Id="rId4" Type="http://schemas.openxmlformats.org/officeDocument/2006/relationships/hyperlink" Target="#&#9315;&#36039;&#28304;&#26377;&#21177;&#21033;&#29992;&#31995;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20085</xdr:colOff>
      <xdr:row>6</xdr:row>
      <xdr:rowOff>121228</xdr:rowOff>
    </xdr:from>
    <xdr:to>
      <xdr:col>2</xdr:col>
      <xdr:colOff>1224045</xdr:colOff>
      <xdr:row>8</xdr:row>
      <xdr:rowOff>121228</xdr:rowOff>
    </xdr:to>
    <xdr:sp macro="" textlink="">
      <xdr:nvSpPr>
        <xdr:cNvPr id="2" name="フローチャート: 代替処理 1">
          <a:extLst>
            <a:ext uri="{FF2B5EF4-FFF2-40B4-BE49-F238E27FC236}">
              <a16:creationId xmlns:a16="http://schemas.microsoft.com/office/drawing/2014/main" id="{A2C2887A-496C-490D-A876-6B9E5D75EE21}"/>
            </a:ext>
          </a:extLst>
        </xdr:cNvPr>
        <xdr:cNvSpPr/>
      </xdr:nvSpPr>
      <xdr:spPr>
        <a:xfrm>
          <a:off x="685103" y="1298864"/>
          <a:ext cx="4113415" cy="471055"/>
        </a:xfrm>
        <a:prstGeom prst="flowChartAlternate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提案する技術・製品の特長</a:t>
          </a:r>
        </a:p>
      </xdr:txBody>
    </xdr:sp>
    <xdr:clientData/>
  </xdr:twoCellAnchor>
  <xdr:twoCellAnchor>
    <xdr:from>
      <xdr:col>1</xdr:col>
      <xdr:colOff>119145</xdr:colOff>
      <xdr:row>9</xdr:row>
      <xdr:rowOff>161522</xdr:rowOff>
    </xdr:from>
    <xdr:to>
      <xdr:col>2</xdr:col>
      <xdr:colOff>1124985</xdr:colOff>
      <xdr:row>14</xdr:row>
      <xdr:rowOff>62461</xdr:rowOff>
    </xdr:to>
    <xdr:sp macro="" textlink="">
      <xdr:nvSpPr>
        <xdr:cNvPr id="3" name="フローチャート: 判断 2">
          <a:extLst>
            <a:ext uri="{FF2B5EF4-FFF2-40B4-BE49-F238E27FC236}">
              <a16:creationId xmlns:a16="http://schemas.microsoft.com/office/drawing/2014/main" id="{B511A643-DEA6-4C32-B7AB-A997301CE9E5}"/>
            </a:ext>
          </a:extLst>
        </xdr:cNvPr>
        <xdr:cNvSpPr/>
      </xdr:nvSpPr>
      <xdr:spPr>
        <a:xfrm>
          <a:off x="791498" y="2026181"/>
          <a:ext cx="3910405" cy="1066351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 b="1"/>
            <a:t>再生可能エネルギー等の</a:t>
          </a:r>
          <a:br>
            <a:rPr kumimoji="1" lang="en-US" altLang="ja-JP" sz="1000" b="1"/>
          </a:br>
          <a:r>
            <a:rPr kumimoji="1" lang="ja-JP" altLang="en-US" sz="1000" b="1"/>
            <a:t>創エネルギー系技術である</a:t>
          </a:r>
        </a:p>
      </xdr:txBody>
    </xdr:sp>
    <xdr:clientData/>
  </xdr:twoCellAnchor>
  <xdr:twoCellAnchor>
    <xdr:from>
      <xdr:col>2</xdr:col>
      <xdr:colOff>2199040</xdr:colOff>
      <xdr:row>10</xdr:row>
      <xdr:rowOff>98769</xdr:rowOff>
    </xdr:from>
    <xdr:to>
      <xdr:col>4</xdr:col>
      <xdr:colOff>636492</xdr:colOff>
      <xdr:row>13</xdr:row>
      <xdr:rowOff>134470</xdr:rowOff>
    </xdr:to>
    <xdr:sp macro="" textlink="">
      <xdr:nvSpPr>
        <xdr:cNvPr id="4" name="フローチャート: 処理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E17B84-5F4D-4A02-AC2F-18E2AACF6F08}"/>
            </a:ext>
          </a:extLst>
        </xdr:cNvPr>
        <xdr:cNvSpPr/>
      </xdr:nvSpPr>
      <xdr:spPr>
        <a:xfrm>
          <a:off x="5775958" y="2196510"/>
          <a:ext cx="2704652" cy="734948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400"/>
            <a:t>①創エネ系シートに記入</a:t>
          </a:r>
        </a:p>
      </xdr:txBody>
    </xdr:sp>
    <xdr:clientData/>
  </xdr:twoCellAnchor>
  <xdr:twoCellAnchor>
    <xdr:from>
      <xdr:col>1</xdr:col>
      <xdr:colOff>119145</xdr:colOff>
      <xdr:row>16</xdr:row>
      <xdr:rowOff>88624</xdr:rowOff>
    </xdr:from>
    <xdr:to>
      <xdr:col>2</xdr:col>
      <xdr:colOff>1124985</xdr:colOff>
      <xdr:row>20</xdr:row>
      <xdr:rowOff>211238</xdr:rowOff>
    </xdr:to>
    <xdr:sp macro="" textlink="">
      <xdr:nvSpPr>
        <xdr:cNvPr id="5" name="フローチャート: 判断 4">
          <a:extLst>
            <a:ext uri="{FF2B5EF4-FFF2-40B4-BE49-F238E27FC236}">
              <a16:creationId xmlns:a16="http://schemas.microsoft.com/office/drawing/2014/main" id="{336C6000-E016-4E2D-8E37-239C83C98F66}"/>
            </a:ext>
          </a:extLst>
        </xdr:cNvPr>
        <xdr:cNvSpPr/>
      </xdr:nvSpPr>
      <xdr:spPr>
        <a:xfrm>
          <a:off x="789705" y="3837664"/>
          <a:ext cx="3909060" cy="1037014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 b="1"/>
            <a:t>機器の効率化等の</a:t>
          </a:r>
          <a:br>
            <a:rPr kumimoji="1" lang="en-US" altLang="ja-JP" sz="1000" b="1"/>
          </a:br>
          <a:r>
            <a:rPr kumimoji="1" lang="ja-JP" altLang="en-US" sz="1000" b="1"/>
            <a:t>省エネルギー系技術である</a:t>
          </a:r>
        </a:p>
      </xdr:txBody>
    </xdr:sp>
    <xdr:clientData/>
  </xdr:twoCellAnchor>
  <xdr:twoCellAnchor>
    <xdr:from>
      <xdr:col>1</xdr:col>
      <xdr:colOff>119145</xdr:colOff>
      <xdr:row>23</xdr:row>
      <xdr:rowOff>8801</xdr:rowOff>
    </xdr:from>
    <xdr:to>
      <xdr:col>2</xdr:col>
      <xdr:colOff>1124985</xdr:colOff>
      <xdr:row>27</xdr:row>
      <xdr:rowOff>145268</xdr:rowOff>
    </xdr:to>
    <xdr:sp macro="" textlink="">
      <xdr:nvSpPr>
        <xdr:cNvPr id="6" name="フローチャート: 判断 5">
          <a:extLst>
            <a:ext uri="{FF2B5EF4-FFF2-40B4-BE49-F238E27FC236}">
              <a16:creationId xmlns:a16="http://schemas.microsoft.com/office/drawing/2014/main" id="{01BA17AB-A087-4EA8-93AA-2A6BF049D24E}"/>
            </a:ext>
          </a:extLst>
        </xdr:cNvPr>
        <xdr:cNvSpPr/>
      </xdr:nvSpPr>
      <xdr:spPr>
        <a:xfrm>
          <a:off x="789705" y="5358041"/>
          <a:ext cx="3909060" cy="1050867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 b="1"/>
            <a:t>水素や</a:t>
          </a:r>
          <a:r>
            <a:rPr kumimoji="1" lang="en-US" altLang="ja-JP" sz="1000" b="1"/>
            <a:t>EV</a:t>
          </a:r>
          <a:r>
            <a:rPr kumimoji="1" lang="ja-JP" altLang="en-US" sz="1000" b="1"/>
            <a:t>等の</a:t>
          </a:r>
          <a:br>
            <a:rPr kumimoji="1" lang="en-US" altLang="ja-JP" sz="1000" b="1"/>
          </a:br>
          <a:r>
            <a:rPr kumimoji="1" lang="ja-JP" altLang="en-US" sz="1000" b="1"/>
            <a:t>代替エネルギー系技術である</a:t>
          </a:r>
        </a:p>
      </xdr:txBody>
    </xdr:sp>
    <xdr:clientData/>
  </xdr:twoCellAnchor>
  <xdr:twoCellAnchor>
    <xdr:from>
      <xdr:col>2</xdr:col>
      <xdr:colOff>2190075</xdr:colOff>
      <xdr:row>17</xdr:row>
      <xdr:rowOff>28270</xdr:rowOff>
    </xdr:from>
    <xdr:to>
      <xdr:col>4</xdr:col>
      <xdr:colOff>627527</xdr:colOff>
      <xdr:row>20</xdr:row>
      <xdr:rowOff>63971</xdr:rowOff>
    </xdr:to>
    <xdr:sp macro="" textlink="">
      <xdr:nvSpPr>
        <xdr:cNvPr id="7" name="フローチャート: 処理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3F092CA-C970-45E1-A340-F7E34C05E34E}"/>
            </a:ext>
          </a:extLst>
        </xdr:cNvPr>
        <xdr:cNvSpPr/>
      </xdr:nvSpPr>
      <xdr:spPr>
        <a:xfrm>
          <a:off x="5763855" y="4005910"/>
          <a:ext cx="2704652" cy="721501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400"/>
            <a:t>②省エネ系シートに記入</a:t>
          </a:r>
        </a:p>
      </xdr:txBody>
    </xdr:sp>
    <xdr:clientData/>
  </xdr:twoCellAnchor>
  <xdr:twoCellAnchor>
    <xdr:from>
      <xdr:col>2</xdr:col>
      <xdr:colOff>2199040</xdr:colOff>
      <xdr:row>23</xdr:row>
      <xdr:rowOff>174145</xdr:rowOff>
    </xdr:from>
    <xdr:to>
      <xdr:col>4</xdr:col>
      <xdr:colOff>636492</xdr:colOff>
      <xdr:row>26</xdr:row>
      <xdr:rowOff>209782</xdr:rowOff>
    </xdr:to>
    <xdr:sp macro="" textlink="">
      <xdr:nvSpPr>
        <xdr:cNvPr id="8" name="フローチャート: 処理 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97B1D8A-9AEA-4E08-901E-16B23E8C07C1}"/>
            </a:ext>
          </a:extLst>
        </xdr:cNvPr>
        <xdr:cNvSpPr/>
      </xdr:nvSpPr>
      <xdr:spPr>
        <a:xfrm>
          <a:off x="5772820" y="5523385"/>
          <a:ext cx="2704652" cy="721437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400"/>
            <a:t>③代替エネ系シートに記入</a:t>
          </a:r>
        </a:p>
      </xdr:txBody>
    </xdr:sp>
    <xdr:clientData/>
  </xdr:twoCellAnchor>
  <xdr:twoCellAnchor>
    <xdr:from>
      <xdr:col>1</xdr:col>
      <xdr:colOff>119145</xdr:colOff>
      <xdr:row>29</xdr:row>
      <xdr:rowOff>171431</xdr:rowOff>
    </xdr:from>
    <xdr:to>
      <xdr:col>2</xdr:col>
      <xdr:colOff>1124985</xdr:colOff>
      <xdr:row>34</xdr:row>
      <xdr:rowOff>79298</xdr:rowOff>
    </xdr:to>
    <xdr:sp macro="" textlink="">
      <xdr:nvSpPr>
        <xdr:cNvPr id="9" name="フローチャート: 判断 8">
          <a:extLst>
            <a:ext uri="{FF2B5EF4-FFF2-40B4-BE49-F238E27FC236}">
              <a16:creationId xmlns:a16="http://schemas.microsoft.com/office/drawing/2014/main" id="{C2FCAC51-05F6-42A1-90C5-767D4BF83936}"/>
            </a:ext>
          </a:extLst>
        </xdr:cNvPr>
        <xdr:cNvSpPr/>
      </xdr:nvSpPr>
      <xdr:spPr>
        <a:xfrm>
          <a:off x="789705" y="6892271"/>
          <a:ext cx="3909060" cy="1050867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/>
            <a:t>3R</a:t>
          </a:r>
          <a:r>
            <a:rPr kumimoji="1" lang="ja-JP" altLang="en-US" sz="1000" b="1"/>
            <a:t>や食品ロス削減等の</a:t>
          </a:r>
          <a:br>
            <a:rPr kumimoji="1" lang="en-US" altLang="ja-JP" sz="1000" b="1"/>
          </a:br>
          <a:r>
            <a:rPr kumimoji="1" lang="ja-JP" altLang="en-US" sz="1000" b="1"/>
            <a:t>資源有効利用系技術である</a:t>
          </a:r>
        </a:p>
      </xdr:txBody>
    </xdr:sp>
    <xdr:clientData/>
  </xdr:twoCellAnchor>
  <xdr:twoCellAnchor>
    <xdr:from>
      <xdr:col>2</xdr:col>
      <xdr:colOff>2199040</xdr:colOff>
      <xdr:row>30</xdr:row>
      <xdr:rowOff>116478</xdr:rowOff>
    </xdr:from>
    <xdr:to>
      <xdr:col>4</xdr:col>
      <xdr:colOff>636492</xdr:colOff>
      <xdr:row>33</xdr:row>
      <xdr:rowOff>144560</xdr:rowOff>
    </xdr:to>
    <xdr:sp macro="" textlink="">
      <xdr:nvSpPr>
        <xdr:cNvPr id="10" name="フローチャート: 処理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714E461-103B-4EF1-8B04-D20B49D152ED}"/>
            </a:ext>
          </a:extLst>
        </xdr:cNvPr>
        <xdr:cNvSpPr/>
      </xdr:nvSpPr>
      <xdr:spPr>
        <a:xfrm>
          <a:off x="5772820" y="7065918"/>
          <a:ext cx="2704652" cy="713882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400"/>
            <a:t>④資源有効利用系シートに記入</a:t>
          </a:r>
        </a:p>
      </xdr:txBody>
    </xdr:sp>
    <xdr:clientData/>
  </xdr:twoCellAnchor>
  <xdr:twoCellAnchor>
    <xdr:from>
      <xdr:col>1</xdr:col>
      <xdr:colOff>119145</xdr:colOff>
      <xdr:row>36</xdr:row>
      <xdr:rowOff>105461</xdr:rowOff>
    </xdr:from>
    <xdr:to>
      <xdr:col>2</xdr:col>
      <xdr:colOff>1124985</xdr:colOff>
      <xdr:row>41</xdr:row>
      <xdr:rowOff>6402</xdr:rowOff>
    </xdr:to>
    <xdr:sp macro="" textlink="">
      <xdr:nvSpPr>
        <xdr:cNvPr id="11" name="フローチャート: 判断 10">
          <a:extLst>
            <a:ext uri="{FF2B5EF4-FFF2-40B4-BE49-F238E27FC236}">
              <a16:creationId xmlns:a16="http://schemas.microsoft.com/office/drawing/2014/main" id="{BD535310-25B8-40BC-B6BF-7DE2778FFA47}"/>
            </a:ext>
          </a:extLst>
        </xdr:cNvPr>
        <xdr:cNvSpPr/>
      </xdr:nvSpPr>
      <xdr:spPr>
        <a:xfrm>
          <a:off x="789705" y="8426501"/>
          <a:ext cx="3909060" cy="1043941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 b="1"/>
            <a:t>フロン削減等の</a:t>
          </a:r>
          <a:br>
            <a:rPr kumimoji="1" lang="en-US" altLang="ja-JP" sz="1000" b="1"/>
          </a:br>
          <a:r>
            <a:rPr kumimoji="1" lang="ja-JP" altLang="en-US" sz="1000" b="1"/>
            <a:t>フロン関連技術である</a:t>
          </a:r>
        </a:p>
      </xdr:txBody>
    </xdr:sp>
    <xdr:clientData/>
  </xdr:twoCellAnchor>
  <xdr:twoCellAnchor>
    <xdr:from>
      <xdr:col>2</xdr:col>
      <xdr:colOff>2199040</xdr:colOff>
      <xdr:row>37</xdr:row>
      <xdr:rowOff>51433</xdr:rowOff>
    </xdr:from>
    <xdr:to>
      <xdr:col>4</xdr:col>
      <xdr:colOff>634773</xdr:colOff>
      <xdr:row>40</xdr:row>
      <xdr:rowOff>83931</xdr:rowOff>
    </xdr:to>
    <xdr:sp macro="" textlink="">
      <xdr:nvSpPr>
        <xdr:cNvPr id="12" name="フローチャート: 処理 1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E0A463D-4118-42CC-B1F2-2DBD89E8DC10}"/>
            </a:ext>
          </a:extLst>
        </xdr:cNvPr>
        <xdr:cNvSpPr/>
      </xdr:nvSpPr>
      <xdr:spPr>
        <a:xfrm>
          <a:off x="5772820" y="8601073"/>
          <a:ext cx="2702933" cy="718298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400"/>
            <a:t>⑤フロン関連シートに記入</a:t>
          </a:r>
        </a:p>
      </xdr:txBody>
    </xdr:sp>
    <xdr:clientData/>
  </xdr:twoCellAnchor>
  <xdr:twoCellAnchor>
    <xdr:from>
      <xdr:col>1</xdr:col>
      <xdr:colOff>119145</xdr:colOff>
      <xdr:row>43</xdr:row>
      <xdr:rowOff>32563</xdr:rowOff>
    </xdr:from>
    <xdr:to>
      <xdr:col>2</xdr:col>
      <xdr:colOff>1124985</xdr:colOff>
      <xdr:row>45</xdr:row>
      <xdr:rowOff>144780</xdr:rowOff>
    </xdr:to>
    <xdr:sp macro="" textlink="">
      <xdr:nvSpPr>
        <xdr:cNvPr id="13" name="フローチャート: 処理 12">
          <a:extLst>
            <a:ext uri="{FF2B5EF4-FFF2-40B4-BE49-F238E27FC236}">
              <a16:creationId xmlns:a16="http://schemas.microsoft.com/office/drawing/2014/main" id="{C1074D70-F9C3-422A-90BE-AA1F557C0B85}"/>
            </a:ext>
          </a:extLst>
        </xdr:cNvPr>
        <xdr:cNvSpPr/>
      </xdr:nvSpPr>
      <xdr:spPr>
        <a:xfrm>
          <a:off x="789705" y="9953803"/>
          <a:ext cx="3909060" cy="569417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 b="1"/>
            <a:t>適応関連および</a:t>
          </a:r>
          <a:br>
            <a:rPr kumimoji="1" lang="en-US" altLang="ja-JP" sz="1000" b="1"/>
          </a:br>
          <a:r>
            <a:rPr kumimoji="1" lang="ja-JP" altLang="en-US" sz="1000" b="1"/>
            <a:t>上記のいずれにも該当しない</a:t>
          </a:r>
        </a:p>
      </xdr:txBody>
    </xdr:sp>
    <xdr:clientData/>
  </xdr:twoCellAnchor>
  <xdr:twoCellAnchor>
    <xdr:from>
      <xdr:col>1</xdr:col>
      <xdr:colOff>22860</xdr:colOff>
      <xdr:row>47</xdr:row>
      <xdr:rowOff>205740</xdr:rowOff>
    </xdr:from>
    <xdr:to>
      <xdr:col>2</xdr:col>
      <xdr:colOff>1226820</xdr:colOff>
      <xdr:row>49</xdr:row>
      <xdr:rowOff>205740</xdr:rowOff>
    </xdr:to>
    <xdr:sp macro="" textlink="">
      <xdr:nvSpPr>
        <xdr:cNvPr id="14" name="フローチャート: 代替処理 13">
          <a:extLst>
            <a:ext uri="{FF2B5EF4-FFF2-40B4-BE49-F238E27FC236}">
              <a16:creationId xmlns:a16="http://schemas.microsoft.com/office/drawing/2014/main" id="{8EF8C094-2F7A-431D-BD6A-F93A4A92799B}"/>
            </a:ext>
          </a:extLst>
        </xdr:cNvPr>
        <xdr:cNvSpPr/>
      </xdr:nvSpPr>
      <xdr:spPr>
        <a:xfrm>
          <a:off x="693420" y="11041380"/>
          <a:ext cx="4107180" cy="457200"/>
        </a:xfrm>
        <a:prstGeom prst="flowChartAlternate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 b="1"/>
            <a:t>事務局にご相談下さい</a:t>
          </a:r>
        </a:p>
      </xdr:txBody>
    </xdr:sp>
    <xdr:clientData/>
  </xdr:twoCellAnchor>
  <xdr:twoCellAnchor>
    <xdr:from>
      <xdr:col>1</xdr:col>
      <xdr:colOff>2074348</xdr:colOff>
      <xdr:row>8</xdr:row>
      <xdr:rowOff>121228</xdr:rowOff>
    </xdr:from>
    <xdr:to>
      <xdr:col>1</xdr:col>
      <xdr:colOff>2074348</xdr:colOff>
      <xdr:row>9</xdr:row>
      <xdr:rowOff>161522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C1633E28-DFDC-46A2-93CA-FB3F24D64854}"/>
            </a:ext>
          </a:extLst>
        </xdr:cNvPr>
        <xdr:cNvCxnSpPr>
          <a:stCxn id="2" idx="2"/>
          <a:endCxn id="3" idx="0"/>
        </xdr:cNvCxnSpPr>
      </xdr:nvCxnSpPr>
      <xdr:spPr>
        <a:xfrm>
          <a:off x="2746701" y="1752804"/>
          <a:ext cx="0" cy="273377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1124985</xdr:colOff>
      <xdr:row>11</xdr:row>
      <xdr:rowOff>228533</xdr:rowOff>
    </xdr:from>
    <xdr:to>
      <xdr:col>2</xdr:col>
      <xdr:colOff>2199040</xdr:colOff>
      <xdr:row>12</xdr:row>
      <xdr:rowOff>78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07028EEF-8618-4190-92D0-E7BC08B2B2C0}"/>
            </a:ext>
          </a:extLst>
        </xdr:cNvPr>
        <xdr:cNvCxnSpPr>
          <a:stCxn id="3" idx="3"/>
          <a:endCxn id="4" idx="1"/>
        </xdr:cNvCxnSpPr>
      </xdr:nvCxnSpPr>
      <xdr:spPr>
        <a:xfrm>
          <a:off x="4701903" y="2559357"/>
          <a:ext cx="1074055" cy="4627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1124985</xdr:colOff>
      <xdr:row>18</xdr:row>
      <xdr:rowOff>149931</xdr:rowOff>
    </xdr:from>
    <xdr:to>
      <xdr:col>2</xdr:col>
      <xdr:colOff>2190075</xdr:colOff>
      <xdr:row>18</xdr:row>
      <xdr:rowOff>160421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478A0CA0-8A6F-4664-B247-7D5F24A67AF9}"/>
            </a:ext>
          </a:extLst>
        </xdr:cNvPr>
        <xdr:cNvCxnSpPr>
          <a:stCxn id="5" idx="3"/>
          <a:endCxn id="7" idx="1"/>
        </xdr:cNvCxnSpPr>
      </xdr:nvCxnSpPr>
      <xdr:spPr>
        <a:xfrm>
          <a:off x="4698765" y="4356171"/>
          <a:ext cx="1065090" cy="1049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1124985</xdr:colOff>
      <xdr:row>25</xdr:row>
      <xdr:rowOff>77035</xdr:rowOff>
    </xdr:from>
    <xdr:to>
      <xdr:col>2</xdr:col>
      <xdr:colOff>2199040</xdr:colOff>
      <xdr:row>25</xdr:row>
      <xdr:rowOff>77664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C08F2BE0-73D5-492B-B606-BDB24AE16C5D}"/>
            </a:ext>
          </a:extLst>
        </xdr:cNvPr>
        <xdr:cNvCxnSpPr>
          <a:stCxn id="6" idx="3"/>
          <a:endCxn id="8" idx="1"/>
        </xdr:cNvCxnSpPr>
      </xdr:nvCxnSpPr>
      <xdr:spPr>
        <a:xfrm>
          <a:off x="4698765" y="5883475"/>
          <a:ext cx="1074055" cy="629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1124985</xdr:colOff>
      <xdr:row>32</xdr:row>
      <xdr:rowOff>11065</xdr:rowOff>
    </xdr:from>
    <xdr:to>
      <xdr:col>2</xdr:col>
      <xdr:colOff>2199040</xdr:colOff>
      <xdr:row>32</xdr:row>
      <xdr:rowOff>16219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DFE808E2-9245-4E90-98A2-2E4AEF8680DF}"/>
            </a:ext>
          </a:extLst>
        </xdr:cNvPr>
        <xdr:cNvCxnSpPr>
          <a:stCxn id="9" idx="3"/>
          <a:endCxn id="10" idx="1"/>
        </xdr:cNvCxnSpPr>
      </xdr:nvCxnSpPr>
      <xdr:spPr>
        <a:xfrm>
          <a:off x="4698765" y="7417705"/>
          <a:ext cx="1074055" cy="5154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1124985</xdr:colOff>
      <xdr:row>38</xdr:row>
      <xdr:rowOff>170232</xdr:rowOff>
    </xdr:from>
    <xdr:to>
      <xdr:col>2</xdr:col>
      <xdr:colOff>2199040</xdr:colOff>
      <xdr:row>38</xdr:row>
      <xdr:rowOff>181982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9419CCEF-971D-4E97-9497-6F01D857DC5C}"/>
            </a:ext>
          </a:extLst>
        </xdr:cNvPr>
        <xdr:cNvCxnSpPr>
          <a:stCxn id="11" idx="3"/>
          <a:endCxn id="12" idx="1"/>
        </xdr:cNvCxnSpPr>
      </xdr:nvCxnSpPr>
      <xdr:spPr>
        <a:xfrm>
          <a:off x="4698765" y="8948472"/>
          <a:ext cx="1074055" cy="1175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2073675</xdr:colOff>
      <xdr:row>14</xdr:row>
      <xdr:rowOff>62461</xdr:rowOff>
    </xdr:from>
    <xdr:to>
      <xdr:col>1</xdr:col>
      <xdr:colOff>2073675</xdr:colOff>
      <xdr:row>16</xdr:row>
      <xdr:rowOff>88624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29C680FB-5CD2-4E7F-8CA7-0140D7B702C1}"/>
            </a:ext>
          </a:extLst>
        </xdr:cNvPr>
        <xdr:cNvCxnSpPr>
          <a:stCxn id="3" idx="2"/>
          <a:endCxn id="5" idx="0"/>
        </xdr:cNvCxnSpPr>
      </xdr:nvCxnSpPr>
      <xdr:spPr>
        <a:xfrm>
          <a:off x="2744235" y="3354301"/>
          <a:ext cx="0" cy="483363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1370401</xdr:colOff>
      <xdr:row>11</xdr:row>
      <xdr:rowOff>51059</xdr:rowOff>
    </xdr:from>
    <xdr:to>
      <xdr:col>2</xdr:col>
      <xdr:colOff>1899319</xdr:colOff>
      <xdr:row>12</xdr:row>
      <xdr:rowOff>176565</xdr:rowOff>
    </xdr:to>
    <xdr:sp macro="" textlink="">
      <xdr:nvSpPr>
        <xdr:cNvPr id="54" name="楕円 53">
          <a:extLst>
            <a:ext uri="{FF2B5EF4-FFF2-40B4-BE49-F238E27FC236}">
              <a16:creationId xmlns:a16="http://schemas.microsoft.com/office/drawing/2014/main" id="{C4B40520-1FD4-4BC3-8189-894860582FC3}"/>
            </a:ext>
          </a:extLst>
        </xdr:cNvPr>
        <xdr:cNvSpPr/>
      </xdr:nvSpPr>
      <xdr:spPr>
        <a:xfrm>
          <a:off x="4944181" y="2657099"/>
          <a:ext cx="528918" cy="354106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はい</a:t>
          </a:r>
        </a:p>
      </xdr:txBody>
    </xdr:sp>
    <xdr:clientData/>
  </xdr:twoCellAnchor>
  <xdr:twoCellAnchor>
    <xdr:from>
      <xdr:col>1</xdr:col>
      <xdr:colOff>1757862</xdr:colOff>
      <xdr:row>14</xdr:row>
      <xdr:rowOff>136203</xdr:rowOff>
    </xdr:from>
    <xdr:to>
      <xdr:col>1</xdr:col>
      <xdr:colOff>2378766</xdr:colOff>
      <xdr:row>15</xdr:row>
      <xdr:rowOff>151404</xdr:rowOff>
    </xdr:to>
    <xdr:sp macro="" textlink="">
      <xdr:nvSpPr>
        <xdr:cNvPr id="55" name="楕円 54">
          <a:extLst>
            <a:ext uri="{FF2B5EF4-FFF2-40B4-BE49-F238E27FC236}">
              <a16:creationId xmlns:a16="http://schemas.microsoft.com/office/drawing/2014/main" id="{AD26ABBA-C2DE-428B-A1FD-6EDDAB00E236}"/>
            </a:ext>
          </a:extLst>
        </xdr:cNvPr>
        <xdr:cNvSpPr/>
      </xdr:nvSpPr>
      <xdr:spPr>
        <a:xfrm>
          <a:off x="2428422" y="3428043"/>
          <a:ext cx="620904" cy="243801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いいえ</a:t>
          </a:r>
        </a:p>
      </xdr:txBody>
    </xdr:sp>
    <xdr:clientData/>
  </xdr:twoCellAnchor>
  <xdr:twoCellAnchor>
    <xdr:from>
      <xdr:col>1</xdr:col>
      <xdr:colOff>2073675</xdr:colOff>
      <xdr:row>20</xdr:row>
      <xdr:rowOff>211238</xdr:rowOff>
    </xdr:from>
    <xdr:to>
      <xdr:col>1</xdr:col>
      <xdr:colOff>2073675</xdr:colOff>
      <xdr:row>23</xdr:row>
      <xdr:rowOff>8801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F7941B3B-AE99-4382-80C4-8E0BA5537351}"/>
            </a:ext>
          </a:extLst>
        </xdr:cNvPr>
        <xdr:cNvCxnSpPr>
          <a:stCxn id="5" idx="2"/>
          <a:endCxn id="6" idx="0"/>
        </xdr:cNvCxnSpPr>
      </xdr:nvCxnSpPr>
      <xdr:spPr>
        <a:xfrm>
          <a:off x="2744235" y="4874678"/>
          <a:ext cx="0" cy="483363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1748917</xdr:colOff>
      <xdr:row>21</xdr:row>
      <xdr:rowOff>66238</xdr:rowOff>
    </xdr:from>
    <xdr:to>
      <xdr:col>1</xdr:col>
      <xdr:colOff>2369821</xdr:colOff>
      <xdr:row>22</xdr:row>
      <xdr:rowOff>81439</xdr:rowOff>
    </xdr:to>
    <xdr:sp macro="" textlink="">
      <xdr:nvSpPr>
        <xdr:cNvPr id="58" name="楕円 57">
          <a:extLst>
            <a:ext uri="{FF2B5EF4-FFF2-40B4-BE49-F238E27FC236}">
              <a16:creationId xmlns:a16="http://schemas.microsoft.com/office/drawing/2014/main" id="{B97ADD65-43FE-4C9D-BA50-C34C53990C4F}"/>
            </a:ext>
          </a:extLst>
        </xdr:cNvPr>
        <xdr:cNvSpPr/>
      </xdr:nvSpPr>
      <xdr:spPr>
        <a:xfrm>
          <a:off x="2419477" y="4958278"/>
          <a:ext cx="620904" cy="243801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いいえ</a:t>
          </a:r>
        </a:p>
      </xdr:txBody>
    </xdr:sp>
    <xdr:clientData/>
  </xdr:twoCellAnchor>
  <xdr:twoCellAnchor>
    <xdr:from>
      <xdr:col>1</xdr:col>
      <xdr:colOff>2073675</xdr:colOff>
      <xdr:row>27</xdr:row>
      <xdr:rowOff>145268</xdr:rowOff>
    </xdr:from>
    <xdr:to>
      <xdr:col>1</xdr:col>
      <xdr:colOff>2073675</xdr:colOff>
      <xdr:row>29</xdr:row>
      <xdr:rowOff>171431</xdr:rowOff>
    </xdr:to>
    <xdr:cxnSp macro="">
      <xdr:nvCxnSpPr>
        <xdr:cNvPr id="61" name="直線矢印コネクタ 60">
          <a:extLst>
            <a:ext uri="{FF2B5EF4-FFF2-40B4-BE49-F238E27FC236}">
              <a16:creationId xmlns:a16="http://schemas.microsoft.com/office/drawing/2014/main" id="{5B8DD4A2-6C5B-438F-9F79-36EACAE8A287}"/>
            </a:ext>
          </a:extLst>
        </xdr:cNvPr>
        <xdr:cNvCxnSpPr>
          <a:stCxn id="6" idx="2"/>
          <a:endCxn id="9" idx="0"/>
        </xdr:cNvCxnSpPr>
      </xdr:nvCxnSpPr>
      <xdr:spPr>
        <a:xfrm>
          <a:off x="2744235" y="6408908"/>
          <a:ext cx="0" cy="483363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2073675</xdr:colOff>
      <xdr:row>34</xdr:row>
      <xdr:rowOff>79298</xdr:rowOff>
    </xdr:from>
    <xdr:to>
      <xdr:col>1</xdr:col>
      <xdr:colOff>2073675</xdr:colOff>
      <xdr:row>36</xdr:row>
      <xdr:rowOff>105461</xdr:rowOff>
    </xdr:to>
    <xdr:cxnSp macro="">
      <xdr:nvCxnSpPr>
        <xdr:cNvPr id="64" name="直線矢印コネクタ 63">
          <a:extLst>
            <a:ext uri="{FF2B5EF4-FFF2-40B4-BE49-F238E27FC236}">
              <a16:creationId xmlns:a16="http://schemas.microsoft.com/office/drawing/2014/main" id="{39C2128E-E2CF-42C1-BBDE-FA483FA20D88}"/>
            </a:ext>
          </a:extLst>
        </xdr:cNvPr>
        <xdr:cNvCxnSpPr>
          <a:stCxn id="9" idx="2"/>
          <a:endCxn id="11" idx="0"/>
        </xdr:cNvCxnSpPr>
      </xdr:nvCxnSpPr>
      <xdr:spPr>
        <a:xfrm>
          <a:off x="2744235" y="7943138"/>
          <a:ext cx="0" cy="483363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2073675</xdr:colOff>
      <xdr:row>41</xdr:row>
      <xdr:rowOff>6402</xdr:rowOff>
    </xdr:from>
    <xdr:to>
      <xdr:col>1</xdr:col>
      <xdr:colOff>2073675</xdr:colOff>
      <xdr:row>43</xdr:row>
      <xdr:rowOff>32563</xdr:rowOff>
    </xdr:to>
    <xdr:cxnSp macro="">
      <xdr:nvCxnSpPr>
        <xdr:cNvPr id="67" name="直線矢印コネクタ 66">
          <a:extLst>
            <a:ext uri="{FF2B5EF4-FFF2-40B4-BE49-F238E27FC236}">
              <a16:creationId xmlns:a16="http://schemas.microsoft.com/office/drawing/2014/main" id="{0839CAEA-1E5D-4355-BB58-5D6BFA6B4769}"/>
            </a:ext>
          </a:extLst>
        </xdr:cNvPr>
        <xdr:cNvCxnSpPr>
          <a:stCxn id="11" idx="2"/>
          <a:endCxn id="13" idx="0"/>
        </xdr:cNvCxnSpPr>
      </xdr:nvCxnSpPr>
      <xdr:spPr>
        <a:xfrm>
          <a:off x="2744235" y="9470442"/>
          <a:ext cx="0" cy="483361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2073675</xdr:colOff>
      <xdr:row>45</xdr:row>
      <xdr:rowOff>144780</xdr:rowOff>
    </xdr:from>
    <xdr:to>
      <xdr:col>1</xdr:col>
      <xdr:colOff>2076450</xdr:colOff>
      <xdr:row>47</xdr:row>
      <xdr:rowOff>205740</xdr:rowOff>
    </xdr:to>
    <xdr:cxnSp macro="">
      <xdr:nvCxnSpPr>
        <xdr:cNvPr id="70" name="直線矢印コネクタ 69">
          <a:extLst>
            <a:ext uri="{FF2B5EF4-FFF2-40B4-BE49-F238E27FC236}">
              <a16:creationId xmlns:a16="http://schemas.microsoft.com/office/drawing/2014/main" id="{7166E990-9E2A-4B4B-9002-A64564DE59FE}"/>
            </a:ext>
          </a:extLst>
        </xdr:cNvPr>
        <xdr:cNvCxnSpPr>
          <a:stCxn id="13" idx="2"/>
          <a:endCxn id="14" idx="0"/>
        </xdr:cNvCxnSpPr>
      </xdr:nvCxnSpPr>
      <xdr:spPr>
        <a:xfrm>
          <a:off x="2744235" y="10523220"/>
          <a:ext cx="2775" cy="51816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1370401</xdr:colOff>
      <xdr:row>17</xdr:row>
      <xdr:rowOff>180599</xdr:rowOff>
    </xdr:from>
    <xdr:to>
      <xdr:col>2</xdr:col>
      <xdr:colOff>1899319</xdr:colOff>
      <xdr:row>19</xdr:row>
      <xdr:rowOff>77505</xdr:rowOff>
    </xdr:to>
    <xdr:sp macro="" textlink="">
      <xdr:nvSpPr>
        <xdr:cNvPr id="73" name="楕円 72">
          <a:extLst>
            <a:ext uri="{FF2B5EF4-FFF2-40B4-BE49-F238E27FC236}">
              <a16:creationId xmlns:a16="http://schemas.microsoft.com/office/drawing/2014/main" id="{E725682B-69FD-4E99-9063-FDEB604CE63C}"/>
            </a:ext>
          </a:extLst>
        </xdr:cNvPr>
        <xdr:cNvSpPr/>
      </xdr:nvSpPr>
      <xdr:spPr>
        <a:xfrm>
          <a:off x="4944181" y="4158239"/>
          <a:ext cx="528918" cy="354106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はい</a:t>
          </a:r>
        </a:p>
      </xdr:txBody>
    </xdr:sp>
    <xdr:clientData/>
  </xdr:twoCellAnchor>
  <xdr:twoCellAnchor>
    <xdr:from>
      <xdr:col>2</xdr:col>
      <xdr:colOff>1370401</xdr:colOff>
      <xdr:row>24</xdr:row>
      <xdr:rowOff>142499</xdr:rowOff>
    </xdr:from>
    <xdr:to>
      <xdr:col>2</xdr:col>
      <xdr:colOff>1899319</xdr:colOff>
      <xdr:row>26</xdr:row>
      <xdr:rowOff>39405</xdr:rowOff>
    </xdr:to>
    <xdr:sp macro="" textlink="">
      <xdr:nvSpPr>
        <xdr:cNvPr id="74" name="楕円 73">
          <a:extLst>
            <a:ext uri="{FF2B5EF4-FFF2-40B4-BE49-F238E27FC236}">
              <a16:creationId xmlns:a16="http://schemas.microsoft.com/office/drawing/2014/main" id="{F2C327AC-4A7F-46B6-998B-8B6E615852BA}"/>
            </a:ext>
          </a:extLst>
        </xdr:cNvPr>
        <xdr:cNvSpPr/>
      </xdr:nvSpPr>
      <xdr:spPr>
        <a:xfrm>
          <a:off x="4944181" y="5720339"/>
          <a:ext cx="528918" cy="354106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はい</a:t>
          </a:r>
        </a:p>
      </xdr:txBody>
    </xdr:sp>
    <xdr:clientData/>
  </xdr:twoCellAnchor>
  <xdr:twoCellAnchor>
    <xdr:from>
      <xdr:col>2</xdr:col>
      <xdr:colOff>1370401</xdr:colOff>
      <xdr:row>31</xdr:row>
      <xdr:rowOff>43439</xdr:rowOff>
    </xdr:from>
    <xdr:to>
      <xdr:col>2</xdr:col>
      <xdr:colOff>1899319</xdr:colOff>
      <xdr:row>32</xdr:row>
      <xdr:rowOff>168945</xdr:rowOff>
    </xdr:to>
    <xdr:sp macro="" textlink="">
      <xdr:nvSpPr>
        <xdr:cNvPr id="75" name="楕円 74">
          <a:extLst>
            <a:ext uri="{FF2B5EF4-FFF2-40B4-BE49-F238E27FC236}">
              <a16:creationId xmlns:a16="http://schemas.microsoft.com/office/drawing/2014/main" id="{FF0D3A61-15C2-482C-879B-F51AF4A4F4BC}"/>
            </a:ext>
          </a:extLst>
        </xdr:cNvPr>
        <xdr:cNvSpPr/>
      </xdr:nvSpPr>
      <xdr:spPr>
        <a:xfrm>
          <a:off x="4944181" y="7221479"/>
          <a:ext cx="528918" cy="354106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はい</a:t>
          </a:r>
        </a:p>
      </xdr:txBody>
    </xdr:sp>
    <xdr:clientData/>
  </xdr:twoCellAnchor>
  <xdr:twoCellAnchor>
    <xdr:from>
      <xdr:col>2</xdr:col>
      <xdr:colOff>1370401</xdr:colOff>
      <xdr:row>37</xdr:row>
      <xdr:rowOff>203459</xdr:rowOff>
    </xdr:from>
    <xdr:to>
      <xdr:col>2</xdr:col>
      <xdr:colOff>1899319</xdr:colOff>
      <xdr:row>39</xdr:row>
      <xdr:rowOff>100365</xdr:rowOff>
    </xdr:to>
    <xdr:sp macro="" textlink="">
      <xdr:nvSpPr>
        <xdr:cNvPr id="76" name="楕円 75">
          <a:extLst>
            <a:ext uri="{FF2B5EF4-FFF2-40B4-BE49-F238E27FC236}">
              <a16:creationId xmlns:a16="http://schemas.microsoft.com/office/drawing/2014/main" id="{8FBFF462-F2C2-4BB2-95AC-835FFA7890D3}"/>
            </a:ext>
          </a:extLst>
        </xdr:cNvPr>
        <xdr:cNvSpPr/>
      </xdr:nvSpPr>
      <xdr:spPr>
        <a:xfrm>
          <a:off x="4944181" y="8753099"/>
          <a:ext cx="528918" cy="354106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はい</a:t>
          </a:r>
        </a:p>
      </xdr:txBody>
    </xdr:sp>
    <xdr:clientData/>
  </xdr:twoCellAnchor>
  <xdr:twoCellAnchor>
    <xdr:from>
      <xdr:col>1</xdr:col>
      <xdr:colOff>1800931</xdr:colOff>
      <xdr:row>46</xdr:row>
      <xdr:rowOff>12959</xdr:rowOff>
    </xdr:from>
    <xdr:to>
      <xdr:col>1</xdr:col>
      <xdr:colOff>2329849</xdr:colOff>
      <xdr:row>47</xdr:row>
      <xdr:rowOff>22860</xdr:rowOff>
    </xdr:to>
    <xdr:sp macro="" textlink="">
      <xdr:nvSpPr>
        <xdr:cNvPr id="77" name="楕円 76">
          <a:extLst>
            <a:ext uri="{FF2B5EF4-FFF2-40B4-BE49-F238E27FC236}">
              <a16:creationId xmlns:a16="http://schemas.microsoft.com/office/drawing/2014/main" id="{8C17C84D-157B-4FD8-AB8E-890EE19EB90F}"/>
            </a:ext>
          </a:extLst>
        </xdr:cNvPr>
        <xdr:cNvSpPr/>
      </xdr:nvSpPr>
      <xdr:spPr>
        <a:xfrm>
          <a:off x="2471491" y="10619999"/>
          <a:ext cx="528918" cy="238501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はい</a:t>
          </a:r>
        </a:p>
      </xdr:txBody>
    </xdr:sp>
    <xdr:clientData/>
  </xdr:twoCellAnchor>
  <xdr:twoCellAnchor>
    <xdr:from>
      <xdr:col>1</xdr:col>
      <xdr:colOff>1756537</xdr:colOff>
      <xdr:row>27</xdr:row>
      <xdr:rowOff>226258</xdr:rowOff>
    </xdr:from>
    <xdr:to>
      <xdr:col>1</xdr:col>
      <xdr:colOff>2377441</xdr:colOff>
      <xdr:row>29</xdr:row>
      <xdr:rowOff>12859</xdr:rowOff>
    </xdr:to>
    <xdr:sp macro="" textlink="">
      <xdr:nvSpPr>
        <xdr:cNvPr id="78" name="楕円 77">
          <a:extLst>
            <a:ext uri="{FF2B5EF4-FFF2-40B4-BE49-F238E27FC236}">
              <a16:creationId xmlns:a16="http://schemas.microsoft.com/office/drawing/2014/main" id="{DB72465C-53D4-4071-8227-6E9753A591EC}"/>
            </a:ext>
          </a:extLst>
        </xdr:cNvPr>
        <xdr:cNvSpPr/>
      </xdr:nvSpPr>
      <xdr:spPr>
        <a:xfrm>
          <a:off x="2427097" y="6489898"/>
          <a:ext cx="620904" cy="243801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いいえ</a:t>
          </a:r>
        </a:p>
      </xdr:txBody>
    </xdr:sp>
    <xdr:clientData/>
  </xdr:twoCellAnchor>
  <xdr:twoCellAnchor>
    <xdr:from>
      <xdr:col>1</xdr:col>
      <xdr:colOff>1756537</xdr:colOff>
      <xdr:row>34</xdr:row>
      <xdr:rowOff>142438</xdr:rowOff>
    </xdr:from>
    <xdr:to>
      <xdr:col>1</xdr:col>
      <xdr:colOff>2377441</xdr:colOff>
      <xdr:row>35</xdr:row>
      <xdr:rowOff>157639</xdr:rowOff>
    </xdr:to>
    <xdr:sp macro="" textlink="">
      <xdr:nvSpPr>
        <xdr:cNvPr id="79" name="楕円 78">
          <a:extLst>
            <a:ext uri="{FF2B5EF4-FFF2-40B4-BE49-F238E27FC236}">
              <a16:creationId xmlns:a16="http://schemas.microsoft.com/office/drawing/2014/main" id="{8FA2D356-FAA2-4C94-B9C0-AACDC5EF162F}"/>
            </a:ext>
          </a:extLst>
        </xdr:cNvPr>
        <xdr:cNvSpPr/>
      </xdr:nvSpPr>
      <xdr:spPr>
        <a:xfrm>
          <a:off x="2427097" y="8006278"/>
          <a:ext cx="620904" cy="243801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いいえ</a:t>
          </a:r>
        </a:p>
      </xdr:txBody>
    </xdr:sp>
    <xdr:clientData/>
  </xdr:twoCellAnchor>
  <xdr:twoCellAnchor>
    <xdr:from>
      <xdr:col>1</xdr:col>
      <xdr:colOff>1748917</xdr:colOff>
      <xdr:row>41</xdr:row>
      <xdr:rowOff>66238</xdr:rowOff>
    </xdr:from>
    <xdr:to>
      <xdr:col>1</xdr:col>
      <xdr:colOff>2369821</xdr:colOff>
      <xdr:row>42</xdr:row>
      <xdr:rowOff>81439</xdr:rowOff>
    </xdr:to>
    <xdr:sp macro="" textlink="">
      <xdr:nvSpPr>
        <xdr:cNvPr id="80" name="楕円 79">
          <a:extLst>
            <a:ext uri="{FF2B5EF4-FFF2-40B4-BE49-F238E27FC236}">
              <a16:creationId xmlns:a16="http://schemas.microsoft.com/office/drawing/2014/main" id="{175F74BC-61EA-46FC-A461-4300828A56B3}"/>
            </a:ext>
          </a:extLst>
        </xdr:cNvPr>
        <xdr:cNvSpPr/>
      </xdr:nvSpPr>
      <xdr:spPr>
        <a:xfrm>
          <a:off x="2419477" y="9530278"/>
          <a:ext cx="620904" cy="243801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いいえ</a:t>
          </a:r>
        </a:p>
      </xdr:txBody>
    </xdr:sp>
    <xdr:clientData/>
  </xdr:twoCellAnchor>
  <xdr:oneCellAnchor>
    <xdr:from>
      <xdr:col>2</xdr:col>
      <xdr:colOff>3534833</xdr:colOff>
      <xdr:row>0</xdr:row>
      <xdr:rowOff>95251</xdr:rowOff>
    </xdr:from>
    <xdr:ext cx="1259417" cy="264560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B57BC369-4A91-47C6-80FB-C755BF18930A}"/>
            </a:ext>
          </a:extLst>
        </xdr:cNvPr>
        <xdr:cNvSpPr txBox="1"/>
      </xdr:nvSpPr>
      <xdr:spPr>
        <a:xfrm>
          <a:off x="7133166" y="95251"/>
          <a:ext cx="125941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306917</xdr:colOff>
      <xdr:row>0</xdr:row>
      <xdr:rowOff>63501</xdr:rowOff>
    </xdr:from>
    <xdr:ext cx="1015999" cy="359073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D4514864-67F4-47DA-AA89-7B9C18CE93CF}"/>
            </a:ext>
          </a:extLst>
        </xdr:cNvPr>
        <xdr:cNvSpPr txBox="1"/>
      </xdr:nvSpPr>
      <xdr:spPr>
        <a:xfrm>
          <a:off x="7503584" y="63501"/>
          <a:ext cx="1015999" cy="359073"/>
        </a:xfrm>
        <a:prstGeom prst="rect">
          <a:avLst/>
        </a:prstGeom>
        <a:solidFill>
          <a:sysClr val="window" lastClr="FFFFFF"/>
        </a:solidFill>
        <a:ln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6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要印刷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2087880</xdr:colOff>
      <xdr:row>2</xdr:row>
      <xdr:rowOff>30480</xdr:rowOff>
    </xdr:from>
    <xdr:to>
      <xdr:col>4</xdr:col>
      <xdr:colOff>15240</xdr:colOff>
      <xdr:row>3</xdr:row>
      <xdr:rowOff>38100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F8C166B-E36F-4A55-A9CB-A6DCD9CB5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9740" y="487680"/>
          <a:ext cx="4030980" cy="236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2072640</xdr:colOff>
      <xdr:row>2</xdr:row>
      <xdr:rowOff>7620</xdr:rowOff>
    </xdr:from>
    <xdr:to>
      <xdr:col>4</xdr:col>
      <xdr:colOff>0</xdr:colOff>
      <xdr:row>3</xdr:row>
      <xdr:rowOff>15240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2866D2C-9CBA-406A-8678-7ADB87B3D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0" y="464820"/>
          <a:ext cx="4030980" cy="236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2087880</xdr:colOff>
      <xdr:row>2</xdr:row>
      <xdr:rowOff>0</xdr:rowOff>
    </xdr:from>
    <xdr:to>
      <xdr:col>4</xdr:col>
      <xdr:colOff>15240</xdr:colOff>
      <xdr:row>3</xdr:row>
      <xdr:rowOff>7620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E6C9F63-E109-4AB5-A768-70FC3B7EF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9740" y="457200"/>
          <a:ext cx="4030980" cy="236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2087880</xdr:colOff>
      <xdr:row>2</xdr:row>
      <xdr:rowOff>0</xdr:rowOff>
    </xdr:from>
    <xdr:to>
      <xdr:col>4</xdr:col>
      <xdr:colOff>15240</xdr:colOff>
      <xdr:row>3</xdr:row>
      <xdr:rowOff>7620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3B5573B-89C3-43A2-A68A-1089E6BC8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9740" y="457200"/>
          <a:ext cx="4030980" cy="236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2087880</xdr:colOff>
      <xdr:row>2</xdr:row>
      <xdr:rowOff>0</xdr:rowOff>
    </xdr:from>
    <xdr:to>
      <xdr:col>4</xdr:col>
      <xdr:colOff>15240</xdr:colOff>
      <xdr:row>3</xdr:row>
      <xdr:rowOff>7620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DC5DDC3-A709-4F44-8266-67799EE24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9740" y="457200"/>
          <a:ext cx="4030980" cy="236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3</xdr:col>
      <xdr:colOff>2331720</xdr:colOff>
      <xdr:row>55</xdr:row>
      <xdr:rowOff>68580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FE37A08-2402-4BC7-9BBB-F1A827A54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0"/>
          <a:ext cx="9593580" cy="8755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2903220</xdr:colOff>
      <xdr:row>17</xdr:row>
      <xdr:rowOff>0</xdr:rowOff>
    </xdr:from>
    <xdr:to>
      <xdr:col>10</xdr:col>
      <xdr:colOff>601980</xdr:colOff>
      <xdr:row>37</xdr:row>
      <xdr:rowOff>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26C0C89-9588-4991-BC4B-AE18A4610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5080" y="2743200"/>
          <a:ext cx="7825740" cy="457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2847975</xdr:colOff>
      <xdr:row>5</xdr:row>
      <xdr:rowOff>28575</xdr:rowOff>
    </xdr:from>
    <xdr:to>
      <xdr:col>3</xdr:col>
      <xdr:colOff>5080635</xdr:colOff>
      <xdr:row>6</xdr:row>
      <xdr:rowOff>59055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9172DC31-710D-4A1E-8619-4085E4D558B7}"/>
            </a:ext>
          </a:extLst>
        </xdr:cNvPr>
        <xdr:cNvSpPr/>
      </xdr:nvSpPr>
      <xdr:spPr>
        <a:xfrm>
          <a:off x="10115550" y="1219200"/>
          <a:ext cx="2232660" cy="506730"/>
        </a:xfrm>
        <a:prstGeom prst="wedgeRoundRectCallout">
          <a:avLst>
            <a:gd name="adj1" fmla="val -76569"/>
            <a:gd name="adj2" fmla="val -16514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黄色のセルへ記入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"/>
  <sheetViews>
    <sheetView showGridLines="0" tabSelected="1" view="pageBreakPreview" zoomScale="80" zoomScaleNormal="90" zoomScaleSheetLayoutView="80" workbookViewId="0">
      <selection activeCell="C3" sqref="C3:E3"/>
    </sheetView>
  </sheetViews>
  <sheetFormatPr defaultRowHeight="18" x14ac:dyDescent="0.55000000000000004"/>
  <cols>
    <col min="2" max="2" width="38.08203125" customWidth="1"/>
    <col min="3" max="3" width="47.25" customWidth="1"/>
  </cols>
  <sheetData>
    <row r="1" spans="1:5" ht="20" x14ac:dyDescent="0.6">
      <c r="A1" s="20" t="s">
        <v>148</v>
      </c>
    </row>
    <row r="3" spans="1:5" ht="36.75" customHeight="1" x14ac:dyDescent="0.55000000000000004">
      <c r="B3" s="31" t="s">
        <v>0</v>
      </c>
      <c r="C3" s="71"/>
      <c r="D3" s="71"/>
      <c r="E3" s="71"/>
    </row>
    <row r="4" spans="1:5" ht="36.75" customHeight="1" x14ac:dyDescent="0.55000000000000004">
      <c r="B4" s="31" t="s">
        <v>1</v>
      </c>
      <c r="C4" s="70"/>
      <c r="D4" s="70"/>
      <c r="E4" s="70"/>
    </row>
    <row r="6" spans="1:5" x14ac:dyDescent="0.55000000000000004">
      <c r="B6" t="s">
        <v>2</v>
      </c>
    </row>
  </sheetData>
  <mergeCells count="2">
    <mergeCell ref="C4:E4"/>
    <mergeCell ref="C3:E3"/>
  </mergeCells>
  <phoneticPr fontId="2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0F197-8259-4695-9E97-91A62D649C93}">
  <sheetPr>
    <pageSetUpPr fitToPage="1"/>
  </sheetPr>
  <dimension ref="A1:D24"/>
  <sheetViews>
    <sheetView showGridLines="0" view="pageBreakPreview" zoomScale="90" zoomScaleNormal="100" zoomScaleSheetLayoutView="90" workbookViewId="0">
      <selection activeCell="A2" sqref="A2"/>
    </sheetView>
  </sheetViews>
  <sheetFormatPr defaultRowHeight="18" x14ac:dyDescent="0.55000000000000004"/>
  <cols>
    <col min="1" max="1" width="47.08203125" customWidth="1"/>
    <col min="2" max="2" width="25.08203125" customWidth="1"/>
    <col min="3" max="3" width="23.08203125" customWidth="1"/>
    <col min="4" max="4" width="80.08203125" customWidth="1"/>
  </cols>
  <sheetData>
    <row r="1" spans="1:4" x14ac:dyDescent="0.55000000000000004">
      <c r="A1" s="5" t="s">
        <v>66</v>
      </c>
    </row>
    <row r="2" spans="1:4" x14ac:dyDescent="0.55000000000000004">
      <c r="A2" s="1" t="s">
        <v>153</v>
      </c>
      <c r="B2" s="66"/>
      <c r="C2" s="1" t="s">
        <v>63</v>
      </c>
    </row>
    <row r="4" spans="1:4" x14ac:dyDescent="0.55000000000000004">
      <c r="A4" s="6" t="s">
        <v>69</v>
      </c>
    </row>
    <row r="5" spans="1:4" x14ac:dyDescent="0.55000000000000004">
      <c r="A5" s="6" t="s">
        <v>144</v>
      </c>
    </row>
    <row r="6" spans="1:4" ht="25.5" customHeight="1" x14ac:dyDescent="0.55000000000000004">
      <c r="A6" s="24" t="s">
        <v>67</v>
      </c>
      <c r="B6" s="9" t="s">
        <v>12</v>
      </c>
      <c r="C6" s="9" t="s">
        <v>11</v>
      </c>
      <c r="D6" s="9" t="s">
        <v>20</v>
      </c>
    </row>
    <row r="7" spans="1:4" ht="25.5" customHeight="1" x14ac:dyDescent="0.55000000000000004">
      <c r="A7" s="3" t="s">
        <v>4</v>
      </c>
      <c r="B7" s="34"/>
      <c r="C7" s="3" t="s">
        <v>5</v>
      </c>
      <c r="D7" s="1"/>
    </row>
    <row r="8" spans="1:4" ht="25.5" customHeight="1" x14ac:dyDescent="0.55000000000000004">
      <c r="A8" s="3" t="s">
        <v>6</v>
      </c>
      <c r="B8" s="65"/>
      <c r="C8" s="3" t="s">
        <v>8</v>
      </c>
      <c r="D8" s="1" t="s">
        <v>21</v>
      </c>
    </row>
    <row r="9" spans="1:4" ht="25.5" customHeight="1" x14ac:dyDescent="0.55000000000000004">
      <c r="A9" s="3" t="s">
        <v>7</v>
      </c>
      <c r="B9" s="37">
        <f>B7*B8*24*365</f>
        <v>0</v>
      </c>
      <c r="C9" s="3" t="s">
        <v>9</v>
      </c>
      <c r="D9" s="1"/>
    </row>
    <row r="10" spans="1:4" ht="25.5" customHeight="1" x14ac:dyDescent="0.55000000000000004">
      <c r="A10" s="3" t="s">
        <v>10</v>
      </c>
      <c r="B10" s="53">
        <v>4.5300000000000001E-4</v>
      </c>
      <c r="C10" s="3" t="s">
        <v>13</v>
      </c>
      <c r="D10" s="1" t="s">
        <v>154</v>
      </c>
    </row>
    <row r="11" spans="1:4" ht="25.5" customHeight="1" x14ac:dyDescent="0.55000000000000004">
      <c r="A11" s="3" t="s">
        <v>16</v>
      </c>
      <c r="B11" s="37">
        <f>B9*B10</f>
        <v>0</v>
      </c>
      <c r="C11" s="3" t="s">
        <v>18</v>
      </c>
      <c r="D11" s="1"/>
    </row>
    <row r="12" spans="1:4" ht="25.5" customHeight="1" thickBot="1" x14ac:dyDescent="0.6">
      <c r="A12" s="45" t="s">
        <v>14</v>
      </c>
      <c r="B12" s="38"/>
      <c r="C12" s="45" t="s">
        <v>15</v>
      </c>
      <c r="D12" s="7" t="s">
        <v>146</v>
      </c>
    </row>
    <row r="13" spans="1:4" ht="25.5" customHeight="1" thickBot="1" x14ac:dyDescent="0.6">
      <c r="A13" s="49" t="s">
        <v>17</v>
      </c>
      <c r="B13" s="39">
        <f>B11*B12</f>
        <v>0</v>
      </c>
      <c r="C13" s="46" t="s">
        <v>19</v>
      </c>
      <c r="D13" s="8"/>
    </row>
    <row r="14" spans="1:4" ht="25.5" customHeight="1" x14ac:dyDescent="0.55000000000000004">
      <c r="A14" s="72"/>
      <c r="B14" s="72"/>
      <c r="C14" s="72"/>
      <c r="D14" s="68" t="s">
        <v>145</v>
      </c>
    </row>
    <row r="15" spans="1:4" ht="25.5" customHeight="1" x14ac:dyDescent="0.55000000000000004">
      <c r="A15" s="22"/>
      <c r="B15" s="22"/>
      <c r="C15" s="22"/>
    </row>
    <row r="16" spans="1:4" ht="25.5" customHeight="1" x14ac:dyDescent="0.55000000000000004">
      <c r="A16" s="62" t="s">
        <v>3</v>
      </c>
      <c r="B16" s="64" t="s">
        <v>12</v>
      </c>
      <c r="C16" s="64" t="s">
        <v>11</v>
      </c>
      <c r="D16" s="10" t="s">
        <v>20</v>
      </c>
    </row>
    <row r="17" spans="1:4" ht="25.5" customHeight="1" x14ac:dyDescent="0.55000000000000004">
      <c r="A17" s="3" t="s">
        <v>57</v>
      </c>
      <c r="B17" s="67"/>
      <c r="C17" s="3"/>
      <c r="D17" s="1" t="s">
        <v>60</v>
      </c>
    </row>
    <row r="18" spans="1:4" ht="25.5" customHeight="1" x14ac:dyDescent="0.55000000000000004">
      <c r="A18" s="3" t="s">
        <v>58</v>
      </c>
      <c r="B18" s="66"/>
      <c r="C18" s="3" t="e">
        <f>VLOOKUP(B17,プルダウンメニュー!A2:D27,4,FALSE)</f>
        <v>#N/A</v>
      </c>
      <c r="D18" s="1" t="s">
        <v>61</v>
      </c>
    </row>
    <row r="19" spans="1:4" ht="25.5" customHeight="1" x14ac:dyDescent="0.55000000000000004">
      <c r="A19" s="3" t="s">
        <v>50</v>
      </c>
      <c r="B19" s="53" t="e">
        <f>VLOOKUP(B17,プルダウンメニュー!A2:D27,3,FALSE)</f>
        <v>#N/A</v>
      </c>
      <c r="C19" s="3" t="e">
        <f>VLOOKUP(B17,プルダウンメニュー!A2:C27,2,FALSE)</f>
        <v>#N/A</v>
      </c>
      <c r="D19" s="1" t="s">
        <v>62</v>
      </c>
    </row>
    <row r="20" spans="1:4" ht="25.5" customHeight="1" x14ac:dyDescent="0.55000000000000004">
      <c r="A20" s="3" t="s">
        <v>59</v>
      </c>
      <c r="B20" s="54" t="e">
        <f>VLOOKUP(B17,プルダウンメニュー!E2:F27,2,FALSE)</f>
        <v>#N/A</v>
      </c>
      <c r="C20" s="3" t="s">
        <v>53</v>
      </c>
      <c r="D20" s="1" t="s">
        <v>62</v>
      </c>
    </row>
    <row r="21" spans="1:4" ht="25.5" customHeight="1" x14ac:dyDescent="0.55000000000000004">
      <c r="A21" s="3" t="s">
        <v>16</v>
      </c>
      <c r="B21" s="37" t="e">
        <f>B18*B19*B20</f>
        <v>#N/A</v>
      </c>
      <c r="C21" s="3"/>
      <c r="D21" s="1"/>
    </row>
    <row r="22" spans="1:4" ht="25.5" customHeight="1" thickBot="1" x14ac:dyDescent="0.6">
      <c r="A22" s="45" t="s">
        <v>14</v>
      </c>
      <c r="B22" s="38"/>
      <c r="C22" s="45" t="s">
        <v>15</v>
      </c>
      <c r="D22" s="7" t="s">
        <v>146</v>
      </c>
    </row>
    <row r="23" spans="1:4" ht="25.5" customHeight="1" thickBot="1" x14ac:dyDescent="0.6">
      <c r="A23" s="49" t="s">
        <v>17</v>
      </c>
      <c r="B23" s="39" t="e">
        <f>B21*B22</f>
        <v>#N/A</v>
      </c>
      <c r="C23" s="46" t="s">
        <v>19</v>
      </c>
      <c r="D23" s="8"/>
    </row>
    <row r="24" spans="1:4" x14ac:dyDescent="0.55000000000000004">
      <c r="A24" s="73"/>
      <c r="B24" s="73"/>
      <c r="C24" s="73"/>
      <c r="D24" s="69" t="s">
        <v>152</v>
      </c>
    </row>
  </sheetData>
  <mergeCells count="2">
    <mergeCell ref="A14:C14"/>
    <mergeCell ref="A24:C24"/>
  </mergeCells>
  <phoneticPr fontId="5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9B060-B664-4724-9BBE-2D7732E25281}">
  <sheetPr>
    <pageSetUpPr fitToPage="1"/>
  </sheetPr>
  <dimension ref="A1:D26"/>
  <sheetViews>
    <sheetView showGridLines="0" view="pageBreakPreview" zoomScale="90" zoomScaleNormal="100" zoomScaleSheetLayoutView="90" workbookViewId="0">
      <selection activeCell="I17" sqref="I17"/>
    </sheetView>
  </sheetViews>
  <sheetFormatPr defaultRowHeight="18" x14ac:dyDescent="0.55000000000000004"/>
  <cols>
    <col min="1" max="1" width="47.08203125" customWidth="1"/>
    <col min="2" max="2" width="25.08203125" customWidth="1"/>
    <col min="3" max="3" width="23.08203125" customWidth="1"/>
    <col min="4" max="4" width="80.08203125" customWidth="1"/>
  </cols>
  <sheetData>
    <row r="1" spans="1:4" x14ac:dyDescent="0.55000000000000004">
      <c r="A1" s="5" t="s">
        <v>77</v>
      </c>
    </row>
    <row r="2" spans="1:4" x14ac:dyDescent="0.55000000000000004">
      <c r="A2" s="1" t="str">
        <f>①創エネ系!A2</f>
        <v>申請書別紙6　⑥売上見込の市場投入3年間の合計額</v>
      </c>
      <c r="B2" s="2"/>
      <c r="C2" s="1" t="s">
        <v>63</v>
      </c>
    </row>
    <row r="4" spans="1:4" x14ac:dyDescent="0.55000000000000004">
      <c r="A4" s="6" t="s">
        <v>69</v>
      </c>
    </row>
    <row r="5" spans="1:4" x14ac:dyDescent="0.55000000000000004">
      <c r="A5" s="6" t="s">
        <v>144</v>
      </c>
    </row>
    <row r="6" spans="1:4" ht="25.5" customHeight="1" x14ac:dyDescent="0.55000000000000004">
      <c r="A6" s="24" t="s">
        <v>67</v>
      </c>
      <c r="B6" s="9" t="s">
        <v>12</v>
      </c>
      <c r="C6" s="9" t="s">
        <v>11</v>
      </c>
      <c r="D6" s="9" t="s">
        <v>20</v>
      </c>
    </row>
    <row r="7" spans="1:4" ht="25.5" customHeight="1" x14ac:dyDescent="0.55000000000000004">
      <c r="A7" s="3" t="s">
        <v>75</v>
      </c>
      <c r="B7" s="34"/>
      <c r="C7" s="3" t="s">
        <v>9</v>
      </c>
      <c r="D7" s="1" t="s">
        <v>68</v>
      </c>
    </row>
    <row r="8" spans="1:4" ht="25.5" customHeight="1" x14ac:dyDescent="0.55000000000000004">
      <c r="A8" s="3" t="s">
        <v>72</v>
      </c>
      <c r="B8" s="34"/>
      <c r="C8" s="3" t="s">
        <v>9</v>
      </c>
      <c r="D8" s="1" t="s">
        <v>68</v>
      </c>
    </row>
    <row r="9" spans="1:4" ht="25.5" customHeight="1" x14ac:dyDescent="0.55000000000000004">
      <c r="A9" s="3" t="s">
        <v>73</v>
      </c>
      <c r="B9" s="37">
        <f>B8-B7</f>
        <v>0</v>
      </c>
      <c r="C9" s="3" t="s">
        <v>9</v>
      </c>
      <c r="D9" s="1"/>
    </row>
    <row r="10" spans="1:4" ht="25.5" customHeight="1" x14ac:dyDescent="0.55000000000000004">
      <c r="A10" s="3" t="s">
        <v>10</v>
      </c>
      <c r="B10" s="53">
        <f>①創エネ系!B10</f>
        <v>4.5300000000000001E-4</v>
      </c>
      <c r="C10" s="3" t="s">
        <v>13</v>
      </c>
      <c r="D10" s="1" t="str">
        <f>①創エネ系!D10</f>
        <v>出所：電気事業者別排出係数(R4.1.7環境省・経済産業省公表の代替値)</v>
      </c>
    </row>
    <row r="11" spans="1:4" ht="25.5" customHeight="1" x14ac:dyDescent="0.55000000000000004">
      <c r="A11" s="3" t="s">
        <v>16</v>
      </c>
      <c r="B11" s="37">
        <f>B9*B10</f>
        <v>0</v>
      </c>
      <c r="C11" s="3" t="s">
        <v>18</v>
      </c>
      <c r="D11" s="1"/>
    </row>
    <row r="12" spans="1:4" ht="25.5" customHeight="1" thickBot="1" x14ac:dyDescent="0.6">
      <c r="A12" s="45" t="s">
        <v>14</v>
      </c>
      <c r="B12" s="38"/>
      <c r="C12" s="45" t="s">
        <v>15</v>
      </c>
      <c r="D12" s="7" t="s">
        <v>146</v>
      </c>
    </row>
    <row r="13" spans="1:4" ht="25.5" customHeight="1" thickBot="1" x14ac:dyDescent="0.6">
      <c r="A13" s="49" t="s">
        <v>17</v>
      </c>
      <c r="B13" s="39">
        <f>B11*B12</f>
        <v>0</v>
      </c>
      <c r="C13" s="46" t="s">
        <v>19</v>
      </c>
      <c r="D13" s="8"/>
    </row>
    <row r="14" spans="1:4" ht="25.5" customHeight="1" x14ac:dyDescent="0.55000000000000004">
      <c r="A14" s="61"/>
      <c r="B14" s="63"/>
      <c r="C14" s="61"/>
      <c r="D14" s="68" t="s">
        <v>145</v>
      </c>
    </row>
    <row r="15" spans="1:4" ht="25.5" customHeight="1" x14ac:dyDescent="0.55000000000000004">
      <c r="A15" s="22"/>
      <c r="B15" s="22"/>
      <c r="C15" s="22"/>
    </row>
    <row r="16" spans="1:4" ht="25.5" customHeight="1" x14ac:dyDescent="0.55000000000000004">
      <c r="A16" s="62" t="s">
        <v>3</v>
      </c>
      <c r="B16" s="64" t="s">
        <v>12</v>
      </c>
      <c r="C16" s="64" t="s">
        <v>11</v>
      </c>
      <c r="D16" s="10" t="s">
        <v>20</v>
      </c>
    </row>
    <row r="17" spans="1:4" ht="25.5" customHeight="1" x14ac:dyDescent="0.55000000000000004">
      <c r="A17" s="3" t="s">
        <v>70</v>
      </c>
      <c r="B17" s="59"/>
      <c r="C17" s="3"/>
      <c r="D17" s="1" t="s">
        <v>60</v>
      </c>
    </row>
    <row r="18" spans="1:4" ht="25.5" customHeight="1" x14ac:dyDescent="0.55000000000000004">
      <c r="A18" s="3" t="s">
        <v>71</v>
      </c>
      <c r="B18" s="34"/>
      <c r="C18" s="3" t="e">
        <f>VLOOKUP(B17,プルダウンメニュー!A2:D27,4,FALSE)</f>
        <v>#N/A</v>
      </c>
      <c r="D18" s="1" t="s">
        <v>76</v>
      </c>
    </row>
    <row r="19" spans="1:4" ht="25.5" customHeight="1" x14ac:dyDescent="0.55000000000000004">
      <c r="A19" s="3" t="s">
        <v>74</v>
      </c>
      <c r="B19" s="34"/>
      <c r="C19" s="3" t="e">
        <f>VLOOKUP(B17,プルダウンメニュー!A2:D27,4,FALSE)</f>
        <v>#N/A</v>
      </c>
      <c r="D19" s="1" t="s">
        <v>76</v>
      </c>
    </row>
    <row r="20" spans="1:4" ht="25.5" customHeight="1" x14ac:dyDescent="0.55000000000000004">
      <c r="A20" s="3" t="s">
        <v>73</v>
      </c>
      <c r="B20" s="37">
        <f>B19-B18</f>
        <v>0</v>
      </c>
      <c r="C20" s="3" t="e">
        <f>VLOOKUP(B17,プルダウンメニュー!A2:D27,4,FALSE)</f>
        <v>#N/A</v>
      </c>
      <c r="D20" s="1"/>
    </row>
    <row r="21" spans="1:4" ht="25.5" customHeight="1" x14ac:dyDescent="0.55000000000000004">
      <c r="A21" s="3" t="s">
        <v>50</v>
      </c>
      <c r="B21" s="53" t="e">
        <f>VLOOKUP(B17,プルダウンメニュー!A2:D27,3,FALSE)</f>
        <v>#N/A</v>
      </c>
      <c r="C21" s="3" t="e">
        <f>VLOOKUP(B17,プルダウンメニュー!A2:C27,2,FALSE)</f>
        <v>#N/A</v>
      </c>
      <c r="D21" s="1" t="s">
        <v>62</v>
      </c>
    </row>
    <row r="22" spans="1:4" ht="25.5" customHeight="1" x14ac:dyDescent="0.55000000000000004">
      <c r="A22" s="3" t="s">
        <v>59</v>
      </c>
      <c r="B22" s="54" t="e">
        <f>VLOOKUP(B17,プルダウンメニュー!E2:F27,2,FALSE)</f>
        <v>#N/A</v>
      </c>
      <c r="C22" s="3" t="s">
        <v>53</v>
      </c>
      <c r="D22" s="1" t="s">
        <v>62</v>
      </c>
    </row>
    <row r="23" spans="1:4" ht="25.5" customHeight="1" x14ac:dyDescent="0.55000000000000004">
      <c r="A23" s="3" t="s">
        <v>16</v>
      </c>
      <c r="B23" s="37" t="e">
        <f>B20*B21*B22</f>
        <v>#N/A</v>
      </c>
      <c r="C23" s="3"/>
      <c r="D23" s="1"/>
    </row>
    <row r="24" spans="1:4" ht="25.5" customHeight="1" thickBot="1" x14ac:dyDescent="0.6">
      <c r="A24" s="45" t="s">
        <v>14</v>
      </c>
      <c r="B24" s="38"/>
      <c r="C24" s="45" t="s">
        <v>15</v>
      </c>
      <c r="D24" s="7" t="s">
        <v>146</v>
      </c>
    </row>
    <row r="25" spans="1:4" ht="25.5" customHeight="1" thickBot="1" x14ac:dyDescent="0.6">
      <c r="A25" s="49" t="s">
        <v>17</v>
      </c>
      <c r="B25" s="39" t="e">
        <f>B23*B24</f>
        <v>#N/A</v>
      </c>
      <c r="C25" s="46" t="s">
        <v>19</v>
      </c>
      <c r="D25" s="8"/>
    </row>
    <row r="26" spans="1:4" x14ac:dyDescent="0.55000000000000004">
      <c r="D26" s="21" t="s">
        <v>145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9030D6D-01CE-4A2F-BE71-8AC4BCD2C596}">
          <x14:formula1>
            <xm:f>プルダウンメニュー!$A$2:$A$27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1DBF7-7F60-4288-800A-F070D0E0CDF3}">
  <sheetPr>
    <pageSetUpPr fitToPage="1"/>
  </sheetPr>
  <dimension ref="A1:D36"/>
  <sheetViews>
    <sheetView showGridLines="0" view="pageBreakPreview" zoomScaleNormal="100" zoomScaleSheetLayoutView="100" workbookViewId="0">
      <selection activeCell="B21" sqref="B21"/>
    </sheetView>
  </sheetViews>
  <sheetFormatPr defaultRowHeight="18" x14ac:dyDescent="0.55000000000000004"/>
  <cols>
    <col min="1" max="1" width="47.08203125" customWidth="1"/>
    <col min="2" max="2" width="25.08203125" customWidth="1"/>
    <col min="3" max="3" width="23.08203125" customWidth="1"/>
    <col min="4" max="4" width="80.08203125" customWidth="1"/>
  </cols>
  <sheetData>
    <row r="1" spans="1:4" x14ac:dyDescent="0.55000000000000004">
      <c r="A1" s="5" t="s">
        <v>78</v>
      </c>
    </row>
    <row r="2" spans="1:4" x14ac:dyDescent="0.55000000000000004">
      <c r="A2" s="1" t="str">
        <f>①創エネ系!A2</f>
        <v>申請書別紙6　⑥売上見込の市場投入3年間の合計額</v>
      </c>
      <c r="B2" s="2"/>
      <c r="C2" s="1" t="s">
        <v>63</v>
      </c>
    </row>
    <row r="4" spans="1:4" x14ac:dyDescent="0.55000000000000004">
      <c r="A4" s="6" t="s">
        <v>106</v>
      </c>
    </row>
    <row r="5" spans="1:4" x14ac:dyDescent="0.55000000000000004">
      <c r="A5" s="6" t="s">
        <v>144</v>
      </c>
    </row>
    <row r="6" spans="1:4" x14ac:dyDescent="0.55000000000000004">
      <c r="A6" s="23" t="s">
        <v>79</v>
      </c>
      <c r="B6" s="12" t="s">
        <v>12</v>
      </c>
      <c r="C6" s="12" t="s">
        <v>11</v>
      </c>
      <c r="D6" s="12" t="s">
        <v>20</v>
      </c>
    </row>
    <row r="7" spans="1:4" x14ac:dyDescent="0.55000000000000004">
      <c r="A7" s="3" t="s">
        <v>82</v>
      </c>
      <c r="B7" s="34"/>
      <c r="C7" s="3" t="s">
        <v>85</v>
      </c>
      <c r="D7" s="1" t="s">
        <v>88</v>
      </c>
    </row>
    <row r="8" spans="1:4" x14ac:dyDescent="0.55000000000000004">
      <c r="A8" s="3" t="s">
        <v>80</v>
      </c>
      <c r="B8" s="34"/>
      <c r="C8" s="3" t="s">
        <v>81</v>
      </c>
      <c r="D8" s="1" t="s">
        <v>105</v>
      </c>
    </row>
    <row r="9" spans="1:4" x14ac:dyDescent="0.55000000000000004">
      <c r="A9" s="3" t="s">
        <v>75</v>
      </c>
      <c r="B9" s="37" t="e">
        <f>B7/B8</f>
        <v>#DIV/0!</v>
      </c>
      <c r="C9" s="3" t="s">
        <v>9</v>
      </c>
      <c r="D9" s="19"/>
    </row>
    <row r="10" spans="1:4" x14ac:dyDescent="0.55000000000000004">
      <c r="A10" s="3" t="s">
        <v>89</v>
      </c>
      <c r="B10" s="34"/>
      <c r="C10" s="3" t="s">
        <v>90</v>
      </c>
      <c r="D10" s="1" t="s">
        <v>91</v>
      </c>
    </row>
    <row r="11" spans="1:4" x14ac:dyDescent="0.55000000000000004">
      <c r="A11" s="3" t="s">
        <v>83</v>
      </c>
      <c r="B11" s="52"/>
      <c r="C11" s="3" t="e">
        <f>VLOOKUP(B11,プルダウンメニュー!H2:K6,4,FALSE)</f>
        <v>#N/A</v>
      </c>
      <c r="D11" s="1" t="s">
        <v>60</v>
      </c>
    </row>
    <row r="12" spans="1:4" x14ac:dyDescent="0.55000000000000004">
      <c r="A12" s="3" t="s">
        <v>86</v>
      </c>
      <c r="B12" s="35"/>
      <c r="C12" s="3" t="e">
        <f>VLOOKUP(B11,プルダウンメニュー!H2:L6,5,FALSE)</f>
        <v>#N/A</v>
      </c>
      <c r="D12" s="1" t="s">
        <v>103</v>
      </c>
    </row>
    <row r="13" spans="1:4" x14ac:dyDescent="0.55000000000000004">
      <c r="A13" s="3" t="s">
        <v>92</v>
      </c>
      <c r="B13" s="35"/>
      <c r="C13" s="3" t="e">
        <f>VLOOKUP(B11,プルダウンメニュー!H2:M6,6,FALSE)</f>
        <v>#N/A</v>
      </c>
      <c r="D13" s="1" t="s">
        <v>104</v>
      </c>
    </row>
    <row r="14" spans="1:4" x14ac:dyDescent="0.55000000000000004">
      <c r="A14" s="3" t="s">
        <v>87</v>
      </c>
      <c r="B14" s="37" t="e">
        <f>B9*B10/B13*B12</f>
        <v>#DIV/0!</v>
      </c>
      <c r="C14" s="3" t="s">
        <v>85</v>
      </c>
      <c r="D14" s="19"/>
    </row>
    <row r="15" spans="1:4" x14ac:dyDescent="0.55000000000000004">
      <c r="A15" s="3" t="s">
        <v>93</v>
      </c>
      <c r="B15" s="37" t="e">
        <f>B7-B14</f>
        <v>#DIV/0!</v>
      </c>
      <c r="C15" s="3" t="s">
        <v>85</v>
      </c>
      <c r="D15" s="19"/>
    </row>
    <row r="16" spans="1:4" x14ac:dyDescent="0.55000000000000004">
      <c r="A16" s="3" t="s">
        <v>122</v>
      </c>
      <c r="B16" s="37" t="e">
        <f>B15/B12/1000</f>
        <v>#DIV/0!</v>
      </c>
      <c r="C16" s="3" t="e">
        <f>VLOOKUP(B11,プルダウンメニュー!H2:N6,7,FALSE)</f>
        <v>#N/A</v>
      </c>
      <c r="D16" s="19"/>
    </row>
    <row r="17" spans="1:4" x14ac:dyDescent="0.55000000000000004">
      <c r="A17" s="3" t="s">
        <v>50</v>
      </c>
      <c r="B17" s="53" t="e">
        <f>VLOOKUP(B11,プルダウンメニュー!A2:C27,3,FALSE)</f>
        <v>#N/A</v>
      </c>
      <c r="C17" s="3" t="e">
        <f>VLOOKUP(B11,プルダウンメニュー!A2:C27,2,FALSE)</f>
        <v>#N/A</v>
      </c>
      <c r="D17" s="19" t="s">
        <v>62</v>
      </c>
    </row>
    <row r="18" spans="1:4" x14ac:dyDescent="0.55000000000000004">
      <c r="A18" s="3" t="s">
        <v>59</v>
      </c>
      <c r="B18" s="54" t="e">
        <f>VLOOKUP(B11,プルダウンメニュー!E2:F27,2,FALSE)</f>
        <v>#N/A</v>
      </c>
      <c r="C18" s="3" t="s">
        <v>53</v>
      </c>
      <c r="D18" s="19" t="s">
        <v>62</v>
      </c>
    </row>
    <row r="19" spans="1:4" x14ac:dyDescent="0.55000000000000004">
      <c r="A19" s="3" t="s">
        <v>16</v>
      </c>
      <c r="B19" s="37" t="e">
        <f>B16*B17*B18</f>
        <v>#DIV/0!</v>
      </c>
      <c r="C19" s="3"/>
      <c r="D19" s="19"/>
    </row>
    <row r="20" spans="1:4" ht="20.5" thickBot="1" x14ac:dyDescent="0.6">
      <c r="A20" s="45" t="s">
        <v>14</v>
      </c>
      <c r="B20" s="38"/>
      <c r="C20" s="45" t="s">
        <v>15</v>
      </c>
      <c r="D20" s="7" t="s">
        <v>146</v>
      </c>
    </row>
    <row r="21" spans="1:4" ht="18.5" thickBot="1" x14ac:dyDescent="0.6">
      <c r="A21" s="49" t="s">
        <v>17</v>
      </c>
      <c r="B21" s="39" t="e">
        <f>B19*B20</f>
        <v>#DIV/0!</v>
      </c>
      <c r="C21" s="46" t="s">
        <v>19</v>
      </c>
      <c r="D21" s="8"/>
    </row>
    <row r="22" spans="1:4" x14ac:dyDescent="0.55000000000000004">
      <c r="A22" s="50"/>
      <c r="B22" s="55"/>
      <c r="C22" s="56"/>
      <c r="D22" s="21" t="s">
        <v>145</v>
      </c>
    </row>
    <row r="23" spans="1:4" x14ac:dyDescent="0.55000000000000004">
      <c r="A23" s="50"/>
      <c r="B23" s="57"/>
      <c r="C23" s="56"/>
      <c r="D23" s="11"/>
    </row>
    <row r="24" spans="1:4" x14ac:dyDescent="0.55000000000000004">
      <c r="A24" s="51" t="s">
        <v>107</v>
      </c>
      <c r="B24" s="58" t="s">
        <v>12</v>
      </c>
      <c r="C24" s="58" t="s">
        <v>11</v>
      </c>
      <c r="D24" s="13" t="s">
        <v>20</v>
      </c>
    </row>
    <row r="25" spans="1:4" x14ac:dyDescent="0.55000000000000004">
      <c r="A25" s="3" t="s">
        <v>112</v>
      </c>
      <c r="B25" s="59"/>
      <c r="C25" s="3"/>
      <c r="D25" s="1" t="s">
        <v>60</v>
      </c>
    </row>
    <row r="26" spans="1:4" x14ac:dyDescent="0.55000000000000004">
      <c r="A26" s="3" t="s">
        <v>108</v>
      </c>
      <c r="B26" s="34"/>
      <c r="C26" s="60">
        <f>B27</f>
        <v>0</v>
      </c>
      <c r="D26" s="1" t="s">
        <v>113</v>
      </c>
    </row>
    <row r="27" spans="1:4" x14ac:dyDescent="0.55000000000000004">
      <c r="A27" s="3" t="s">
        <v>114</v>
      </c>
      <c r="B27" s="52"/>
      <c r="C27" s="3"/>
      <c r="D27" s="19" t="s">
        <v>117</v>
      </c>
    </row>
    <row r="28" spans="1:4" x14ac:dyDescent="0.55000000000000004">
      <c r="A28" s="3" t="s">
        <v>118</v>
      </c>
      <c r="B28" s="53" t="e">
        <f>VLOOKUP(B27,プルダウンメニュー!O2:Q4,2,FALSE)</f>
        <v>#N/A</v>
      </c>
      <c r="C28" s="3" t="e">
        <f>VLOOKUP(B27,プルダウンメニュー!O2:Q4,3,FALSE)</f>
        <v>#N/A</v>
      </c>
      <c r="D28" s="19"/>
    </row>
    <row r="29" spans="1:4" x14ac:dyDescent="0.55000000000000004">
      <c r="A29" s="3" t="s">
        <v>119</v>
      </c>
      <c r="B29" s="37" t="e">
        <f>B26*B28/1000</f>
        <v>#N/A</v>
      </c>
      <c r="C29" s="3" t="s">
        <v>22</v>
      </c>
      <c r="D29" s="19" t="s">
        <v>76</v>
      </c>
    </row>
    <row r="30" spans="1:4" x14ac:dyDescent="0.55000000000000004">
      <c r="A30" s="3" t="s">
        <v>120</v>
      </c>
      <c r="B30" s="37" t="e">
        <f>B29/B31</f>
        <v>#N/A</v>
      </c>
      <c r="C30" s="3" t="e">
        <f>VLOOKUP(B25,プルダウンメニュー!A2:D27,4,FALSE)</f>
        <v>#N/A</v>
      </c>
      <c r="D30" s="19"/>
    </row>
    <row r="31" spans="1:4" x14ac:dyDescent="0.55000000000000004">
      <c r="A31" s="3" t="s">
        <v>50</v>
      </c>
      <c r="B31" s="53" t="e">
        <f>VLOOKUP(B25,プルダウンメニュー!A2:D27,3,FALSE)</f>
        <v>#N/A</v>
      </c>
      <c r="C31" s="3" t="e">
        <f>VLOOKUP(B25,プルダウンメニュー!A2:C27,2,FALSE)</f>
        <v>#N/A</v>
      </c>
      <c r="D31" s="19" t="s">
        <v>62</v>
      </c>
    </row>
    <row r="32" spans="1:4" x14ac:dyDescent="0.55000000000000004">
      <c r="A32" s="3" t="s">
        <v>59</v>
      </c>
      <c r="B32" s="54" t="e">
        <f>VLOOKUP(B25,プルダウンメニュー!E2:F27,2,FALSE)</f>
        <v>#N/A</v>
      </c>
      <c r="C32" s="3" t="s">
        <v>53</v>
      </c>
      <c r="D32" s="19" t="s">
        <v>62</v>
      </c>
    </row>
    <row r="33" spans="1:4" x14ac:dyDescent="0.55000000000000004">
      <c r="A33" s="3" t="s">
        <v>16</v>
      </c>
      <c r="B33" s="37" t="e">
        <f>B30*B31*B32</f>
        <v>#N/A</v>
      </c>
      <c r="C33" s="3"/>
      <c r="D33" s="19"/>
    </row>
    <row r="34" spans="1:4" ht="20.5" thickBot="1" x14ac:dyDescent="0.6">
      <c r="A34" s="45" t="s">
        <v>14</v>
      </c>
      <c r="B34" s="38"/>
      <c r="C34" s="45" t="s">
        <v>15</v>
      </c>
      <c r="D34" s="7" t="s">
        <v>146</v>
      </c>
    </row>
    <row r="35" spans="1:4" ht="18.5" thickBot="1" x14ac:dyDescent="0.6">
      <c r="A35" s="49" t="s">
        <v>17</v>
      </c>
      <c r="B35" s="39" t="e">
        <f>B33*B34</f>
        <v>#N/A</v>
      </c>
      <c r="C35" s="46" t="s">
        <v>19</v>
      </c>
      <c r="D35" s="8"/>
    </row>
    <row r="36" spans="1:4" x14ac:dyDescent="0.55000000000000004">
      <c r="D36" s="21" t="s">
        <v>145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16DAF753-2275-4AC3-A6D8-FF16699F175B}">
          <x14:formula1>
            <xm:f>プルダウンメニュー!$A$2:$A$27</xm:f>
          </x14:formula1>
          <xm:sqref>B25</xm:sqref>
        </x14:dataValidation>
        <x14:dataValidation type="list" allowBlank="1" showInputMessage="1" showErrorMessage="1" xr:uid="{A3A8561F-7AE9-47B8-AAEE-E6B33EE4FF5D}">
          <x14:formula1>
            <xm:f>プルダウンメニュー!$H$2:$H$6</xm:f>
          </x14:formula1>
          <xm:sqref>B11</xm:sqref>
        </x14:dataValidation>
        <x14:dataValidation type="list" allowBlank="1" showInputMessage="1" showErrorMessage="1" xr:uid="{F346E126-02AB-4732-A99D-CC405171490C}">
          <x14:formula1>
            <xm:f>プルダウンメニュー!$O$2:$O$4</xm:f>
          </x14:formula1>
          <xm:sqref>B27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DE419-E2D8-48AB-ABFC-0982B3F9059F}">
  <sheetPr>
    <pageSetUpPr fitToPage="1"/>
  </sheetPr>
  <dimension ref="A1:D16"/>
  <sheetViews>
    <sheetView showGridLines="0" view="pageBreakPreview" zoomScale="80" zoomScaleNormal="100" zoomScaleSheetLayoutView="80" workbookViewId="0">
      <selection activeCell="C3" sqref="C3:E3"/>
    </sheetView>
  </sheetViews>
  <sheetFormatPr defaultRowHeight="18" x14ac:dyDescent="0.55000000000000004"/>
  <cols>
    <col min="1" max="1" width="47.08203125" customWidth="1"/>
    <col min="2" max="2" width="25.08203125" customWidth="1"/>
    <col min="3" max="3" width="23.08203125" customWidth="1"/>
    <col min="4" max="4" width="80.08203125" customWidth="1"/>
  </cols>
  <sheetData>
    <row r="1" spans="1:4" x14ac:dyDescent="0.55000000000000004">
      <c r="A1" s="5" t="s">
        <v>123</v>
      </c>
    </row>
    <row r="2" spans="1:4" x14ac:dyDescent="0.55000000000000004">
      <c r="A2" s="1" t="str">
        <f>①創エネ系!A2</f>
        <v>申請書別紙6　⑥売上見込の市場投入3年間の合計額</v>
      </c>
      <c r="B2" s="2"/>
      <c r="C2" s="1" t="s">
        <v>63</v>
      </c>
    </row>
    <row r="4" spans="1:4" x14ac:dyDescent="0.55000000000000004">
      <c r="A4" s="6" t="s">
        <v>147</v>
      </c>
    </row>
    <row r="5" spans="1:4" x14ac:dyDescent="0.55000000000000004">
      <c r="A5" s="25" t="s">
        <v>124</v>
      </c>
      <c r="B5" s="26" t="s">
        <v>12</v>
      </c>
      <c r="C5" s="26" t="s">
        <v>11</v>
      </c>
      <c r="D5" s="26" t="s">
        <v>20</v>
      </c>
    </row>
    <row r="6" spans="1:4" ht="37.5" customHeight="1" x14ac:dyDescent="0.55000000000000004">
      <c r="A6" s="48" t="s">
        <v>136</v>
      </c>
      <c r="B6" s="27"/>
      <c r="C6" s="28" t="s">
        <v>137</v>
      </c>
      <c r="D6" s="29" t="s">
        <v>139</v>
      </c>
    </row>
    <row r="7" spans="1:4" ht="37.5" customHeight="1" x14ac:dyDescent="0.55000000000000004">
      <c r="A7" s="48" t="s">
        <v>138</v>
      </c>
      <c r="B7" s="27"/>
      <c r="C7" s="28" t="s">
        <v>137</v>
      </c>
      <c r="D7" s="29" t="s">
        <v>140</v>
      </c>
    </row>
    <row r="8" spans="1:4" ht="37.5" customHeight="1" x14ac:dyDescent="0.55000000000000004">
      <c r="A8" s="48" t="s">
        <v>126</v>
      </c>
      <c r="B8" s="30"/>
      <c r="C8" s="31" t="s">
        <v>63</v>
      </c>
      <c r="D8" s="32" t="s">
        <v>125</v>
      </c>
    </row>
    <row r="9" spans="1:4" ht="37.5" customHeight="1" x14ac:dyDescent="0.55000000000000004">
      <c r="A9" s="48" t="s">
        <v>14</v>
      </c>
      <c r="B9" s="33"/>
      <c r="C9" s="31" t="s">
        <v>15</v>
      </c>
      <c r="D9" s="32" t="s">
        <v>146</v>
      </c>
    </row>
    <row r="10" spans="1:4" x14ac:dyDescent="0.55000000000000004">
      <c r="D10" s="21" t="s">
        <v>145</v>
      </c>
    </row>
    <row r="11" spans="1:4" x14ac:dyDescent="0.55000000000000004">
      <c r="A11" s="6"/>
      <c r="D11" s="21"/>
    </row>
    <row r="16" spans="1:4" x14ac:dyDescent="0.55000000000000004">
      <c r="D16" s="22"/>
    </row>
  </sheetData>
  <phoneticPr fontId="2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FB400-E207-4624-B033-CFC07C0E072C}">
  <sheetPr>
    <pageSetUpPr fitToPage="1"/>
  </sheetPr>
  <dimension ref="A1:D17"/>
  <sheetViews>
    <sheetView showGridLines="0" view="pageBreakPreview" zoomScaleNormal="100" zoomScaleSheetLayoutView="100" workbookViewId="0">
      <selection activeCell="B15" sqref="B15"/>
    </sheetView>
  </sheetViews>
  <sheetFormatPr defaultRowHeight="18" x14ac:dyDescent="0.55000000000000004"/>
  <cols>
    <col min="1" max="1" width="47.08203125" customWidth="1"/>
    <col min="2" max="2" width="25.08203125" customWidth="1"/>
    <col min="3" max="3" width="23.08203125" customWidth="1"/>
    <col min="4" max="4" width="80.08203125" customWidth="1"/>
  </cols>
  <sheetData>
    <row r="1" spans="1:4" x14ac:dyDescent="0.55000000000000004">
      <c r="A1" s="5" t="s">
        <v>127</v>
      </c>
    </row>
    <row r="2" spans="1:4" x14ac:dyDescent="0.55000000000000004">
      <c r="A2" s="1" t="str">
        <f>①創エネ系!A2</f>
        <v>申請書別紙6　⑥売上見込の市場投入3年間の合計額</v>
      </c>
      <c r="B2" s="2"/>
      <c r="C2" s="1" t="s">
        <v>63</v>
      </c>
    </row>
    <row r="4" spans="1:4" x14ac:dyDescent="0.55000000000000004">
      <c r="A4" s="6" t="s">
        <v>144</v>
      </c>
    </row>
    <row r="5" spans="1:4" x14ac:dyDescent="0.55000000000000004">
      <c r="A5" s="23" t="s">
        <v>141</v>
      </c>
      <c r="B5" s="12" t="s">
        <v>12</v>
      </c>
      <c r="C5" s="12" t="s">
        <v>11</v>
      </c>
      <c r="D5" s="12" t="s">
        <v>20</v>
      </c>
    </row>
    <row r="6" spans="1:4" ht="37.5" customHeight="1" x14ac:dyDescent="0.55000000000000004">
      <c r="A6" s="40" t="s">
        <v>128</v>
      </c>
      <c r="B6" s="47"/>
      <c r="C6" s="3"/>
      <c r="D6" s="3" t="s">
        <v>149</v>
      </c>
    </row>
    <row r="7" spans="1:4" ht="37.5" customHeight="1" x14ac:dyDescent="0.55000000000000004">
      <c r="A7" s="41" t="s">
        <v>134</v>
      </c>
      <c r="B7" s="35"/>
      <c r="C7" s="35"/>
      <c r="D7" s="3" t="s">
        <v>149</v>
      </c>
    </row>
    <row r="8" spans="1:4" ht="37.5" customHeight="1" x14ac:dyDescent="0.55000000000000004">
      <c r="A8" s="41" t="s">
        <v>131</v>
      </c>
      <c r="B8" s="34"/>
      <c r="C8" s="3"/>
      <c r="D8" s="3" t="s">
        <v>150</v>
      </c>
    </row>
    <row r="9" spans="1:4" ht="37.5" customHeight="1" x14ac:dyDescent="0.55000000000000004">
      <c r="A9" s="41" t="s">
        <v>133</v>
      </c>
      <c r="B9" s="34"/>
      <c r="C9" s="3" t="s">
        <v>132</v>
      </c>
      <c r="D9" s="3" t="s">
        <v>151</v>
      </c>
    </row>
    <row r="10" spans="1:4" ht="37.5" customHeight="1" x14ac:dyDescent="0.55000000000000004">
      <c r="A10" s="41" t="s">
        <v>135</v>
      </c>
      <c r="B10" s="34"/>
      <c r="C10" s="35"/>
      <c r="D10" s="1" t="s">
        <v>130</v>
      </c>
    </row>
    <row r="11" spans="1:4" ht="37.5" customHeight="1" x14ac:dyDescent="0.55000000000000004">
      <c r="A11" s="42" t="s">
        <v>142</v>
      </c>
      <c r="B11" s="35"/>
      <c r="C11" s="3">
        <f>C7</f>
        <v>0</v>
      </c>
      <c r="D11" s="3" t="s">
        <v>143</v>
      </c>
    </row>
    <row r="12" spans="1:4" ht="37.5" customHeight="1" x14ac:dyDescent="0.55000000000000004">
      <c r="A12" s="41" t="s">
        <v>129</v>
      </c>
      <c r="B12" s="36">
        <f>B10*B11</f>
        <v>0</v>
      </c>
      <c r="C12" s="3">
        <f>C10</f>
        <v>0</v>
      </c>
      <c r="D12" s="1"/>
    </row>
    <row r="13" spans="1:4" ht="37.5" customHeight="1" x14ac:dyDescent="0.55000000000000004">
      <c r="A13" s="40" t="s">
        <v>16</v>
      </c>
      <c r="B13" s="37">
        <f>B9*B12</f>
        <v>0</v>
      </c>
      <c r="C13" s="3" t="s">
        <v>18</v>
      </c>
      <c r="D13" s="1"/>
    </row>
    <row r="14" spans="1:4" ht="37.5" customHeight="1" thickBot="1" x14ac:dyDescent="0.6">
      <c r="A14" s="43" t="s">
        <v>14</v>
      </c>
      <c r="B14" s="38"/>
      <c r="C14" s="45" t="s">
        <v>15</v>
      </c>
      <c r="D14" s="7" t="s">
        <v>146</v>
      </c>
    </row>
    <row r="15" spans="1:4" ht="37.5" customHeight="1" thickBot="1" x14ac:dyDescent="0.6">
      <c r="A15" s="44" t="s">
        <v>17</v>
      </c>
      <c r="B15" s="39">
        <f>B13*B14</f>
        <v>0</v>
      </c>
      <c r="C15" s="46" t="s">
        <v>19</v>
      </c>
      <c r="D15" s="8"/>
    </row>
    <row r="16" spans="1:4" x14ac:dyDescent="0.55000000000000004">
      <c r="D16" s="21" t="s">
        <v>145</v>
      </c>
    </row>
    <row r="17" spans="4:4" x14ac:dyDescent="0.55000000000000004">
      <c r="D17" s="21"/>
    </row>
  </sheetData>
  <phoneticPr fontId="2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7BDD5-7FED-4064-A2EC-3E96E8227252}">
  <dimension ref="A1:Q27"/>
  <sheetViews>
    <sheetView zoomScale="90" zoomScaleNormal="90" workbookViewId="0">
      <selection activeCell="E1" sqref="E1:F27"/>
    </sheetView>
  </sheetViews>
  <sheetFormatPr defaultRowHeight="18" x14ac:dyDescent="0.55000000000000004"/>
  <cols>
    <col min="6" max="6" width="9.83203125" bestFit="1" customWidth="1"/>
  </cols>
  <sheetData>
    <row r="1" spans="1:17" x14ac:dyDescent="0.55000000000000004">
      <c r="A1" t="s">
        <v>51</v>
      </c>
      <c r="E1" t="s">
        <v>52</v>
      </c>
      <c r="H1" t="s">
        <v>84</v>
      </c>
      <c r="O1" t="s">
        <v>114</v>
      </c>
    </row>
    <row r="2" spans="1:17" x14ac:dyDescent="0.55000000000000004">
      <c r="A2" t="s">
        <v>23</v>
      </c>
      <c r="B2" t="s">
        <v>47</v>
      </c>
      <c r="C2">
        <v>29</v>
      </c>
      <c r="D2" t="s">
        <v>54</v>
      </c>
      <c r="E2" t="s">
        <v>23</v>
      </c>
      <c r="F2" s="4">
        <f>G2*44/12</f>
        <v>8.9833333333333334E-2</v>
      </c>
      <c r="G2">
        <v>2.4500000000000001E-2</v>
      </c>
      <c r="H2" t="s">
        <v>32</v>
      </c>
      <c r="I2" t="s">
        <v>48</v>
      </c>
      <c r="J2">
        <v>34.6</v>
      </c>
      <c r="K2" t="s">
        <v>96</v>
      </c>
      <c r="L2" t="s">
        <v>94</v>
      </c>
      <c r="M2" t="s">
        <v>95</v>
      </c>
      <c r="N2" t="s">
        <v>55</v>
      </c>
      <c r="O2" t="s">
        <v>96</v>
      </c>
      <c r="P2">
        <v>10.1</v>
      </c>
      <c r="Q2" t="s">
        <v>121</v>
      </c>
    </row>
    <row r="3" spans="1:17" x14ac:dyDescent="0.55000000000000004">
      <c r="A3" t="s">
        <v>24</v>
      </c>
      <c r="B3" t="s">
        <v>47</v>
      </c>
      <c r="C3">
        <v>25.7</v>
      </c>
      <c r="D3" t="s">
        <v>54</v>
      </c>
      <c r="E3" t="s">
        <v>24</v>
      </c>
      <c r="F3" s="4">
        <f t="shared" ref="F3:F27" si="0">G3*44/12</f>
        <v>9.056666666666667E-2</v>
      </c>
      <c r="G3">
        <v>2.47E-2</v>
      </c>
      <c r="H3" t="s">
        <v>36</v>
      </c>
      <c r="I3" t="s">
        <v>48</v>
      </c>
      <c r="J3">
        <v>37.700000000000003</v>
      </c>
      <c r="K3" t="s">
        <v>96</v>
      </c>
      <c r="L3" t="s">
        <v>94</v>
      </c>
      <c r="M3" t="s">
        <v>95</v>
      </c>
      <c r="N3" t="s">
        <v>55</v>
      </c>
      <c r="O3" t="s">
        <v>98</v>
      </c>
      <c r="P3">
        <v>12.8</v>
      </c>
      <c r="Q3" t="s">
        <v>116</v>
      </c>
    </row>
    <row r="4" spans="1:17" x14ac:dyDescent="0.55000000000000004">
      <c r="A4" t="s">
        <v>25</v>
      </c>
      <c r="B4" t="s">
        <v>47</v>
      </c>
      <c r="C4">
        <v>26.9</v>
      </c>
      <c r="D4" t="s">
        <v>54</v>
      </c>
      <c r="E4" t="s">
        <v>25</v>
      </c>
      <c r="F4" s="4">
        <f t="shared" si="0"/>
        <v>9.3499999999999986E-2</v>
      </c>
      <c r="G4">
        <v>2.5499999999999998E-2</v>
      </c>
      <c r="H4" t="s">
        <v>39</v>
      </c>
      <c r="I4" t="s">
        <v>47</v>
      </c>
      <c r="J4">
        <v>50.8</v>
      </c>
      <c r="K4" t="s">
        <v>97</v>
      </c>
      <c r="L4" t="s">
        <v>99</v>
      </c>
      <c r="M4" t="s">
        <v>101</v>
      </c>
      <c r="N4" t="s">
        <v>54</v>
      </c>
      <c r="O4" t="s">
        <v>97</v>
      </c>
      <c r="P4">
        <v>142</v>
      </c>
      <c r="Q4" t="s">
        <v>115</v>
      </c>
    </row>
    <row r="5" spans="1:17" x14ac:dyDescent="0.55000000000000004">
      <c r="A5" t="s">
        <v>26</v>
      </c>
      <c r="B5" t="s">
        <v>47</v>
      </c>
      <c r="C5">
        <v>29.4</v>
      </c>
      <c r="D5" t="s">
        <v>54</v>
      </c>
      <c r="E5" t="s">
        <v>26</v>
      </c>
      <c r="F5" s="4">
        <f t="shared" si="0"/>
        <v>0.10779999999999999</v>
      </c>
      <c r="G5">
        <v>2.9399999999999999E-2</v>
      </c>
      <c r="H5" t="s">
        <v>41</v>
      </c>
      <c r="I5" t="s">
        <v>47</v>
      </c>
      <c r="J5">
        <v>54.6</v>
      </c>
      <c r="K5" t="s">
        <v>97</v>
      </c>
      <c r="L5" t="s">
        <v>99</v>
      </c>
      <c r="M5" t="s">
        <v>101</v>
      </c>
      <c r="N5" t="s">
        <v>54</v>
      </c>
    </row>
    <row r="6" spans="1:17" x14ac:dyDescent="0.55000000000000004">
      <c r="A6" t="s">
        <v>27</v>
      </c>
      <c r="B6" t="s">
        <v>47</v>
      </c>
      <c r="C6">
        <v>29.9</v>
      </c>
      <c r="D6" t="s">
        <v>54</v>
      </c>
      <c r="E6" t="s">
        <v>27</v>
      </c>
      <c r="F6" s="4">
        <f t="shared" si="0"/>
        <v>9.3133333333333332E-2</v>
      </c>
      <c r="G6">
        <v>2.5399999999999999E-2</v>
      </c>
      <c r="H6" t="s">
        <v>46</v>
      </c>
      <c r="I6" t="s">
        <v>49</v>
      </c>
      <c r="J6">
        <v>44.8</v>
      </c>
      <c r="K6" t="s">
        <v>98</v>
      </c>
      <c r="L6" t="s">
        <v>100</v>
      </c>
      <c r="M6" t="s">
        <v>102</v>
      </c>
      <c r="N6" t="s">
        <v>56</v>
      </c>
    </row>
    <row r="7" spans="1:17" x14ac:dyDescent="0.55000000000000004">
      <c r="A7" t="s">
        <v>28</v>
      </c>
      <c r="B7" t="s">
        <v>47</v>
      </c>
      <c r="C7">
        <v>37.299999999999997</v>
      </c>
      <c r="D7" t="s">
        <v>54</v>
      </c>
      <c r="E7" t="s">
        <v>28</v>
      </c>
      <c r="F7" s="4">
        <f t="shared" si="0"/>
        <v>7.6633333333333331E-2</v>
      </c>
      <c r="G7">
        <v>2.0899999999999998E-2</v>
      </c>
    </row>
    <row r="8" spans="1:17" x14ac:dyDescent="0.55000000000000004">
      <c r="A8" t="s">
        <v>29</v>
      </c>
      <c r="B8" t="s">
        <v>47</v>
      </c>
      <c r="C8">
        <v>40.9</v>
      </c>
      <c r="D8" t="s">
        <v>54</v>
      </c>
      <c r="E8" t="s">
        <v>29</v>
      </c>
      <c r="F8" s="4">
        <f t="shared" si="0"/>
        <v>7.6266666666666663E-2</v>
      </c>
      <c r="G8">
        <v>2.0799999999999999E-2</v>
      </c>
    </row>
    <row r="9" spans="1:17" x14ac:dyDescent="0.55000000000000004">
      <c r="A9" t="s">
        <v>30</v>
      </c>
      <c r="B9" t="s">
        <v>48</v>
      </c>
      <c r="C9">
        <v>35.299999999999997</v>
      </c>
      <c r="D9" t="s">
        <v>55</v>
      </c>
      <c r="E9" t="s">
        <v>30</v>
      </c>
      <c r="F9" s="4">
        <f t="shared" si="0"/>
        <v>6.7466666666666661E-2</v>
      </c>
      <c r="G9">
        <v>1.84E-2</v>
      </c>
    </row>
    <row r="10" spans="1:17" x14ac:dyDescent="0.55000000000000004">
      <c r="A10" t="s">
        <v>31</v>
      </c>
      <c r="B10" t="s">
        <v>48</v>
      </c>
      <c r="C10">
        <v>38.200000000000003</v>
      </c>
      <c r="D10" t="s">
        <v>55</v>
      </c>
      <c r="E10" t="s">
        <v>31</v>
      </c>
      <c r="F10" s="4">
        <f t="shared" si="0"/>
        <v>6.8566666666666679E-2</v>
      </c>
      <c r="G10">
        <v>1.8700000000000001E-2</v>
      </c>
    </row>
    <row r="11" spans="1:17" x14ac:dyDescent="0.55000000000000004">
      <c r="A11" t="s">
        <v>32</v>
      </c>
      <c r="B11" t="s">
        <v>48</v>
      </c>
      <c r="C11">
        <v>34.6</v>
      </c>
      <c r="D11" t="s">
        <v>55</v>
      </c>
      <c r="E11" t="s">
        <v>32</v>
      </c>
      <c r="F11" s="4">
        <f t="shared" si="0"/>
        <v>6.7100000000000007E-2</v>
      </c>
      <c r="G11">
        <v>1.83E-2</v>
      </c>
    </row>
    <row r="12" spans="1:17" x14ac:dyDescent="0.55000000000000004">
      <c r="A12" t="s">
        <v>33</v>
      </c>
      <c r="B12" t="s">
        <v>48</v>
      </c>
      <c r="C12">
        <v>33.6</v>
      </c>
      <c r="D12" t="s">
        <v>55</v>
      </c>
      <c r="E12" t="s">
        <v>33</v>
      </c>
      <c r="F12" s="4">
        <f t="shared" si="0"/>
        <v>6.6733333333333339E-2</v>
      </c>
      <c r="G12">
        <v>1.8200000000000001E-2</v>
      </c>
    </row>
    <row r="13" spans="1:17" x14ac:dyDescent="0.55000000000000004">
      <c r="A13" t="s">
        <v>34</v>
      </c>
      <c r="B13" t="s">
        <v>48</v>
      </c>
      <c r="C13">
        <v>36.700000000000003</v>
      </c>
      <c r="D13" t="s">
        <v>55</v>
      </c>
      <c r="E13" t="s">
        <v>34</v>
      </c>
      <c r="F13" s="4">
        <f t="shared" si="0"/>
        <v>6.7100000000000007E-2</v>
      </c>
      <c r="G13">
        <v>1.83E-2</v>
      </c>
    </row>
    <row r="14" spans="1:17" x14ac:dyDescent="0.55000000000000004">
      <c r="A14" t="s">
        <v>35</v>
      </c>
      <c r="B14" t="s">
        <v>48</v>
      </c>
      <c r="C14">
        <v>36.700000000000003</v>
      </c>
      <c r="D14" t="s">
        <v>55</v>
      </c>
      <c r="E14" t="s">
        <v>35</v>
      </c>
      <c r="F14" s="4">
        <f t="shared" si="0"/>
        <v>6.7833333333333329E-2</v>
      </c>
      <c r="G14">
        <v>1.8499999999999999E-2</v>
      </c>
    </row>
    <row r="15" spans="1:17" x14ac:dyDescent="0.55000000000000004">
      <c r="A15" t="s">
        <v>36</v>
      </c>
      <c r="B15" t="s">
        <v>48</v>
      </c>
      <c r="C15">
        <v>37.700000000000003</v>
      </c>
      <c r="D15" t="s">
        <v>55</v>
      </c>
      <c r="E15" t="s">
        <v>36</v>
      </c>
      <c r="F15" s="4">
        <f t="shared" si="0"/>
        <v>6.8566666666666679E-2</v>
      </c>
      <c r="G15">
        <v>1.8700000000000001E-2</v>
      </c>
    </row>
    <row r="16" spans="1:17" x14ac:dyDescent="0.55000000000000004">
      <c r="A16" t="s">
        <v>37</v>
      </c>
      <c r="B16" t="s">
        <v>48</v>
      </c>
      <c r="C16">
        <v>39.1</v>
      </c>
      <c r="D16" t="s">
        <v>55</v>
      </c>
      <c r="E16" t="s">
        <v>37</v>
      </c>
      <c r="F16" s="4">
        <f t="shared" si="0"/>
        <v>6.93E-2</v>
      </c>
      <c r="G16">
        <v>1.89E-2</v>
      </c>
    </row>
    <row r="17" spans="1:7" x14ac:dyDescent="0.55000000000000004">
      <c r="A17" t="s">
        <v>38</v>
      </c>
      <c r="B17" t="s">
        <v>48</v>
      </c>
      <c r="C17">
        <v>41.9</v>
      </c>
      <c r="D17" t="s">
        <v>55</v>
      </c>
      <c r="E17" t="s">
        <v>38</v>
      </c>
      <c r="F17" s="4">
        <f t="shared" si="0"/>
        <v>7.1499999999999994E-2</v>
      </c>
      <c r="G17">
        <v>1.95E-2</v>
      </c>
    </row>
    <row r="18" spans="1:7" x14ac:dyDescent="0.55000000000000004">
      <c r="A18" t="s">
        <v>39</v>
      </c>
      <c r="B18" t="s">
        <v>47</v>
      </c>
      <c r="C18">
        <v>50.8</v>
      </c>
      <c r="D18" t="s">
        <v>54</v>
      </c>
      <c r="E18" t="s">
        <v>39</v>
      </c>
      <c r="F18" s="4">
        <f t="shared" si="0"/>
        <v>5.9033333333333333E-2</v>
      </c>
      <c r="G18">
        <v>1.61E-2</v>
      </c>
    </row>
    <row r="19" spans="1:7" x14ac:dyDescent="0.55000000000000004">
      <c r="A19" t="s">
        <v>40</v>
      </c>
      <c r="B19" t="s">
        <v>49</v>
      </c>
      <c r="C19">
        <v>44.9</v>
      </c>
      <c r="D19" t="s">
        <v>56</v>
      </c>
      <c r="E19" t="s">
        <v>40</v>
      </c>
      <c r="F19" s="4">
        <f t="shared" si="0"/>
        <v>5.2066666666666671E-2</v>
      </c>
      <c r="G19">
        <v>1.4200000000000001E-2</v>
      </c>
    </row>
    <row r="20" spans="1:7" x14ac:dyDescent="0.55000000000000004">
      <c r="A20" t="s">
        <v>41</v>
      </c>
      <c r="B20" t="s">
        <v>47</v>
      </c>
      <c r="C20">
        <v>54.6</v>
      </c>
      <c r="D20" t="s">
        <v>54</v>
      </c>
      <c r="E20" t="s">
        <v>41</v>
      </c>
      <c r="F20" s="4">
        <f t="shared" si="0"/>
        <v>4.9499999999999995E-2</v>
      </c>
      <c r="G20">
        <v>1.35E-2</v>
      </c>
    </row>
    <row r="21" spans="1:7" x14ac:dyDescent="0.55000000000000004">
      <c r="A21" t="s">
        <v>42</v>
      </c>
      <c r="B21" t="s">
        <v>49</v>
      </c>
      <c r="C21">
        <v>43.5</v>
      </c>
      <c r="D21" t="s">
        <v>56</v>
      </c>
      <c r="E21" t="s">
        <v>42</v>
      </c>
      <c r="F21" s="4">
        <f t="shared" si="0"/>
        <v>5.096666666666666E-2</v>
      </c>
      <c r="G21">
        <v>1.3899999999999999E-2</v>
      </c>
    </row>
    <row r="22" spans="1:7" x14ac:dyDescent="0.55000000000000004">
      <c r="A22" t="s">
        <v>43</v>
      </c>
      <c r="B22" t="s">
        <v>49</v>
      </c>
      <c r="C22">
        <v>21.1</v>
      </c>
      <c r="D22" t="s">
        <v>56</v>
      </c>
      <c r="E22" t="s">
        <v>43</v>
      </c>
      <c r="F22" s="4">
        <f t="shared" si="0"/>
        <v>4.0333333333333332E-2</v>
      </c>
      <c r="G22">
        <v>1.0999999999999999E-2</v>
      </c>
    </row>
    <row r="23" spans="1:7" x14ac:dyDescent="0.55000000000000004">
      <c r="A23" t="s">
        <v>44</v>
      </c>
      <c r="B23" t="s">
        <v>49</v>
      </c>
      <c r="C23">
        <v>3.41</v>
      </c>
      <c r="D23" t="s">
        <v>56</v>
      </c>
      <c r="E23" t="s">
        <v>44</v>
      </c>
      <c r="F23" s="4">
        <f t="shared" si="0"/>
        <v>9.6433333333333329E-2</v>
      </c>
      <c r="G23">
        <v>2.63E-2</v>
      </c>
    </row>
    <row r="24" spans="1:7" x14ac:dyDescent="0.55000000000000004">
      <c r="A24" t="s">
        <v>45</v>
      </c>
      <c r="B24" t="s">
        <v>49</v>
      </c>
      <c r="C24">
        <v>8.41</v>
      </c>
      <c r="D24" t="s">
        <v>56</v>
      </c>
      <c r="E24" t="s">
        <v>45</v>
      </c>
      <c r="F24" s="4">
        <f t="shared" si="0"/>
        <v>0.14079999999999998</v>
      </c>
      <c r="G24">
        <v>3.8399999999999997E-2</v>
      </c>
    </row>
    <row r="25" spans="1:7" x14ac:dyDescent="0.55000000000000004">
      <c r="A25" t="s">
        <v>46</v>
      </c>
      <c r="B25" t="s">
        <v>49</v>
      </c>
      <c r="C25">
        <v>44.8</v>
      </c>
      <c r="D25" t="s">
        <v>56</v>
      </c>
      <c r="E25" t="s">
        <v>46</v>
      </c>
      <c r="F25" s="4">
        <f t="shared" si="0"/>
        <v>4.9866666666666663E-2</v>
      </c>
      <c r="G25">
        <v>1.3599999999999999E-2</v>
      </c>
    </row>
    <row r="26" spans="1:7" x14ac:dyDescent="0.55000000000000004">
      <c r="A26" t="s">
        <v>64</v>
      </c>
      <c r="B26" t="s">
        <v>22</v>
      </c>
      <c r="C26">
        <v>1</v>
      </c>
      <c r="D26" t="s">
        <v>22</v>
      </c>
      <c r="E26" t="s">
        <v>64</v>
      </c>
      <c r="F26" s="4">
        <f t="shared" si="0"/>
        <v>0.21999999999999997</v>
      </c>
      <c r="G26">
        <v>0.06</v>
      </c>
    </row>
    <row r="27" spans="1:7" x14ac:dyDescent="0.55000000000000004">
      <c r="A27" t="s">
        <v>65</v>
      </c>
      <c r="B27" t="s">
        <v>22</v>
      </c>
      <c r="C27">
        <v>1</v>
      </c>
      <c r="D27" t="s">
        <v>22</v>
      </c>
      <c r="E27" t="s">
        <v>65</v>
      </c>
      <c r="F27" s="4">
        <f t="shared" si="0"/>
        <v>0.20899999999999999</v>
      </c>
      <c r="G27">
        <v>5.7000000000000002E-2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FE2DC-9B06-414D-8787-48EFBAD7997C}">
  <dimension ref="G11:L11"/>
  <sheetViews>
    <sheetView workbookViewId="0">
      <selection activeCell="F19" sqref="F19"/>
    </sheetView>
  </sheetViews>
  <sheetFormatPr defaultRowHeight="18" x14ac:dyDescent="0.55000000000000004"/>
  <sheetData>
    <row r="11" spans="7:12" x14ac:dyDescent="0.55000000000000004">
      <c r="G11" s="14"/>
      <c r="H11" s="15" t="s">
        <v>109</v>
      </c>
      <c r="I11" s="16"/>
      <c r="J11" s="17" t="s">
        <v>110</v>
      </c>
      <c r="K11" s="18"/>
      <c r="L11" s="1" t="s">
        <v>111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2961BE2E2720444A88E363917FCA559" ma:contentTypeVersion="4" ma:contentTypeDescription="新しいドキュメントを作成します。" ma:contentTypeScope="" ma:versionID="c9974026903bcbb8ec4f6d8d2e7e0c44">
  <xsd:schema xmlns:xsd="http://www.w3.org/2001/XMLSchema" xmlns:xs="http://www.w3.org/2001/XMLSchema" xmlns:p="http://schemas.microsoft.com/office/2006/metadata/properties" xmlns:ns2="a89adb43-c2ae-4211-bf2a-cce4347d4192" xmlns:ns3="f58952e5-7007-4ffe-b16f-836b91e1e0c4" targetNamespace="http://schemas.microsoft.com/office/2006/metadata/properties" ma:root="true" ma:fieldsID="9e4147b097788c5ee6bda146bc1c5b77" ns2:_="" ns3:_="">
    <xsd:import namespace="a89adb43-c2ae-4211-bf2a-cce4347d4192"/>
    <xsd:import namespace="f58952e5-7007-4ffe-b16f-836b91e1e0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9adb43-c2ae-4211-bf2a-cce4347d41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952e5-7007-4ffe-b16f-836b91e1e0c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1DAF3B-3C75-48EB-B2F1-3DC4D9C531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948C55-1D14-426D-B149-66A7BEE47F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9adb43-c2ae-4211-bf2a-cce4347d4192"/>
    <ds:schemaRef ds:uri="f58952e5-7007-4ffe-b16f-836b91e1e0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8D7A1B-FA99-4EE8-B71B-6148EF8A67B7}">
  <ds:schemaRefs>
    <ds:schemaRef ds:uri="http://schemas.microsoft.com/office/2006/documentManagement/types"/>
    <ds:schemaRef ds:uri="http://schemas.microsoft.com/office/infopath/2007/PartnerControls"/>
    <ds:schemaRef ds:uri="cd80022f-fcdb-4574-bb11-777ccbe5a8e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事業名等</vt:lpstr>
      <vt:lpstr>①創エネ系</vt:lpstr>
      <vt:lpstr>②省エネ系</vt:lpstr>
      <vt:lpstr>③代替エネ系</vt:lpstr>
      <vt:lpstr>④資源有効利用系</vt:lpstr>
      <vt:lpstr>⑤フロン関連</vt:lpstr>
      <vt:lpstr>プルダウンメニュー</vt:lpstr>
      <vt:lpstr>凡例</vt:lpstr>
      <vt:lpstr>①創エネ系!Print_Area</vt:lpstr>
      <vt:lpstr>②省エネ系!Print_Area</vt:lpstr>
      <vt:lpstr>③代替エネ系!Print_Area</vt:lpstr>
      <vt:lpstr>④資源有効利用系!Print_Area</vt:lpstr>
      <vt:lpstr>⑤フロン関連!Print_Area</vt:lpstr>
      <vt:lpstr>事業名等!Print_Area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三木 優</dc:creator>
  <cp:lastModifiedBy>水野 さくら／事業統括ＲＣ／JRI (mizuno sakura)</cp:lastModifiedBy>
  <cp:lastPrinted>2021-07-20T00:16:23Z</cp:lastPrinted>
  <dcterms:created xsi:type="dcterms:W3CDTF">2015-06-05T18:17:20Z</dcterms:created>
  <dcterms:modified xsi:type="dcterms:W3CDTF">2022-05-19T06:38:05Z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0x01010042961BE2E2720444A88E363917FCA559</vt:lpwstr>
  </property>
</Properties>
</file>